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34" activeTab="0"/>
  </bookViews>
  <sheets>
    <sheet name="总表" sheetId="1" r:id="rId1"/>
    <sheet name="重点新开工项目" sheetId="2" r:id="rId2"/>
    <sheet name="重点续建项目" sheetId="3" r:id="rId3"/>
    <sheet name="重点预备项目" sheetId="4" r:id="rId4"/>
    <sheet name="重大前期项目" sheetId="5" r:id="rId5"/>
    <sheet name="过度表" sheetId="6" state="hidden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______________PA7">'[1]SW-TEO'!#REF!</definedName>
    <definedName name="______________PA7">'[1]SW-TEO'!#REF!</definedName>
    <definedName name="___PA8">'[1]SW-TEO'!#REF!</definedName>
    <definedName name="___PD1">'[1]SW-TEO'!#REF!</definedName>
    <definedName name="___PE12">'[1]SW-TEO'!#REF!</definedName>
    <definedName name="___PE13">'[1]SW-TEO'!#REF!</definedName>
    <definedName name="___PE6">'[1]SW-TEO'!#REF!</definedName>
    <definedName name="___PE7">'[1]SW-TEO'!#REF!</definedName>
    <definedName name="___PE8">'[1]SW-TEO'!#REF!</definedName>
    <definedName name="___PE9">'[1]SW-TEO'!#REF!</definedName>
    <definedName name="___PH1">'[1]SW-TEO'!#REF!</definedName>
    <definedName name="___PI1">'[1]SW-TEO'!#REF!</definedName>
    <definedName name="___PK1">'[1]SW-TEO'!#REF!</definedName>
    <definedName name="___PK3">'[1]SW-TEO'!#REF!</definedName>
    <definedName name="__PA8">'[1]SW-TEO'!#REF!</definedName>
    <definedName name="__PD1">'[1]SW-TEO'!#REF!</definedName>
    <definedName name="__PE12">'[1]SW-TEO'!#REF!</definedName>
    <definedName name="__PE13">'[1]SW-TEO'!#REF!</definedName>
    <definedName name="__PE6">'[1]SW-TEO'!#REF!</definedName>
    <definedName name="__PE7">'[1]SW-TEO'!#REF!</definedName>
    <definedName name="__PE8">'[1]SW-TEO'!#REF!</definedName>
    <definedName name="__PE9">'[1]SW-TEO'!#REF!</definedName>
    <definedName name="__PH1">'[1]SW-TEO'!#REF!</definedName>
    <definedName name="__PI1">'[1]SW-TEO'!#REF!</definedName>
    <definedName name="__PK1">'[1]SW-TEO'!#REF!</definedName>
    <definedName name="__PK3">'[1]SW-TEO'!#REF!</definedName>
    <definedName name="_21114" localSheetId="4">#REF!</definedName>
    <definedName name="_21114" localSheetId="3">#REF!</definedName>
    <definedName name="_21114">#REF!</definedName>
    <definedName name="_Fill" hidden="1">'[2]eqpmad2'!#REF!</definedName>
    <definedName name="_Order1" hidden="1">255</definedName>
    <definedName name="_Order2" hidden="1">255</definedName>
    <definedName name="_PA7">'[1]SW-TEO'!#REF!</definedName>
    <definedName name="_PA8">'[1]SW-TEO'!#REF!</definedName>
    <definedName name="_PD1">'[1]SW-TEO'!#REF!</definedName>
    <definedName name="_PE12">'[1]SW-TEO'!#REF!</definedName>
    <definedName name="_PE13">'[1]SW-TEO'!#REF!</definedName>
    <definedName name="_PE6">'[1]SW-TEO'!#REF!</definedName>
    <definedName name="_PE7">'[1]SW-TEO'!#REF!</definedName>
    <definedName name="_PE8">'[1]SW-TEO'!#REF!</definedName>
    <definedName name="_PE9">'[1]SW-TEO'!#REF!</definedName>
    <definedName name="_PH1">'[1]SW-TEO'!#REF!</definedName>
    <definedName name="_PI1">'[1]SW-TEO'!#REF!</definedName>
    <definedName name="_PK1">'[1]SW-TEO'!#REF!</definedName>
    <definedName name="_PK3">'[1]SW-TEO'!#REF!</definedName>
    <definedName name="A" localSheetId="4">#REF!</definedName>
    <definedName name="A" localSheetId="3">#REF!</definedName>
    <definedName name="A">#REF!</definedName>
    <definedName name="aa" localSheetId="4">#REF!</definedName>
    <definedName name="aa" localSheetId="3">#REF!</definedName>
    <definedName name="aa">#REF!</definedName>
    <definedName name="aiu_bottom">'[3]Financ. Overview'!#REF!</definedName>
    <definedName name="as">#N/A</definedName>
    <definedName name="data" localSheetId="4">#REF!</definedName>
    <definedName name="data" localSheetId="3">#REF!</definedName>
    <definedName name="data">#REF!</definedName>
    <definedName name="database2" localSheetId="4">#REF!</definedName>
    <definedName name="database2" localSheetId="3">#REF!</definedName>
    <definedName name="database2">#REF!</definedName>
    <definedName name="database3" localSheetId="4">#REF!</definedName>
    <definedName name="database3" localSheetId="3">#REF!</definedName>
    <definedName name="database3">#REF!</definedName>
    <definedName name="dss" localSheetId="4" hidden="1">#REF!</definedName>
    <definedName name="dss" localSheetId="3" hidden="1">#REF!</definedName>
    <definedName name="dss" hidden="1">#REF!</definedName>
    <definedName name="E206." localSheetId="4">#REF!</definedName>
    <definedName name="E206." localSheetId="3">#REF!</definedName>
    <definedName name="E206.">#REF!</definedName>
    <definedName name="eee" localSheetId="4">#REF!</definedName>
    <definedName name="eee" localSheetId="3">#REF!</definedName>
    <definedName name="eee">#REF!</definedName>
    <definedName name="fff" localSheetId="4">#REF!</definedName>
    <definedName name="fff" localSheetId="3">#REF!</definedName>
    <definedName name="fff">#REF!</definedName>
    <definedName name="FRC">'[4]Main'!$C$9</definedName>
    <definedName name="gxxe2003">'[5]P1012001'!$A$6:$E$117</definedName>
    <definedName name="gxxe20032">'[5]P1012001'!$A$6:$E$117</definedName>
    <definedName name="hhhh" localSheetId="4">#REF!</definedName>
    <definedName name="hhhh" localSheetId="3">#REF!</definedName>
    <definedName name="hhhh">#REF!</definedName>
    <definedName name="hostfee">'[3]Financ. Overview'!$H$12</definedName>
    <definedName name="hraiu_bottom">'[3]Financ. Overview'!#REF!</definedName>
    <definedName name="hvac">'[3]Financ. Overview'!#REF!</definedName>
    <definedName name="HWSheet">1</definedName>
    <definedName name="kkkk" localSheetId="4">#REF!</definedName>
    <definedName name="kkkk" localSheetId="3">#REF!</definedName>
    <definedName name="kkkk">#REF!</definedName>
    <definedName name="Module.Prix_SMC" localSheetId="4">[6]!Module.Prix_SMC</definedName>
    <definedName name="Module.Prix_SMC" localSheetId="3">[7]!Module.Prix_SMC</definedName>
    <definedName name="Module.Prix_SMC">[8]!Module.Prix_SMC</definedName>
    <definedName name="OS">'[9]Open'!#REF!</definedName>
    <definedName name="pr_toolbox">'[3]Toolbox'!$A$3:$I$80</definedName>
    <definedName name="_xlnm.Print_Area" localSheetId="1">'重点新开工项目'!$A$1:$M$19</definedName>
    <definedName name="_xlnm.Print_Area" localSheetId="2">'重点续建项目'!$A$1:$P$44</definedName>
    <definedName name="_xlnm.Print_Area" hidden="1">#N/A</definedName>
    <definedName name="Print_Area_MI" localSheetId="4">#REF!</definedName>
    <definedName name="Print_Area_MI" localSheetId="3">#REF!</definedName>
    <definedName name="Print_Area_MI">#REF!</definedName>
    <definedName name="_xlnm.Print_Titles" localSheetId="4">'重大前期项目'!$3:$3</definedName>
    <definedName name="_xlnm.Print_Titles" localSheetId="1">'重点新开工项目'!$3:$4</definedName>
    <definedName name="_xlnm.Print_Titles" localSheetId="2">'重点续建项目'!$3:$4</definedName>
    <definedName name="_xlnm.Print_Titles" hidden="1">#N/A</definedName>
    <definedName name="Prix_SMC" localSheetId="4">[6]!Prix_SMC</definedName>
    <definedName name="Prix_SMC" localSheetId="3">[7]!Prix_SMC</definedName>
    <definedName name="Prix_SMC">[8]!Prix_SMC</definedName>
    <definedName name="rrrr" localSheetId="4">#REF!</definedName>
    <definedName name="rrrr" localSheetId="3">#REF!</definedName>
    <definedName name="rrrr">#REF!</definedName>
    <definedName name="s" localSheetId="4">#REF!</definedName>
    <definedName name="s" localSheetId="3">#REF!</definedName>
    <definedName name="s">#REF!</definedName>
    <definedName name="s_c_list">'[10]Toolbox'!$A$7:$H$969</definedName>
    <definedName name="SCG">'[11]G.1R-Shou COP Gf'!#REF!</definedName>
    <definedName name="sdlfee">'[3]Financ. Overview'!$H$13</definedName>
    <definedName name="sfeggsafasfas" localSheetId="4">#REF!</definedName>
    <definedName name="sfeggsafasfas" localSheetId="3">#REF!</definedName>
    <definedName name="sfeggsafasfas">#REF!</definedName>
    <definedName name="solar_ratio" localSheetId="4">'[12]POWER ASSUMPTIONS'!$H$7</definedName>
    <definedName name="solar_ratio" localSheetId="3">'[13]POWER ASSUMPTIONS'!$H$7</definedName>
    <definedName name="solar_ratio">'[14]POWER ASSUMPTIONS'!$H$7</definedName>
    <definedName name="ss" localSheetId="4">#REF!</definedName>
    <definedName name="ss" localSheetId="3">#REF!</definedName>
    <definedName name="ss">#REF!</definedName>
    <definedName name="ss7fee">'[3]Financ. Overview'!$H$18</definedName>
    <definedName name="subsfee">'[3]Financ. Overview'!$H$14</definedName>
    <definedName name="toolbox">'[15]Toolbox'!$C$5:$T$1578</definedName>
    <definedName name="ttt" localSheetId="4">#REF!</definedName>
    <definedName name="ttt" localSheetId="3">#REF!</definedName>
    <definedName name="ttt">#REF!</definedName>
    <definedName name="tttt" localSheetId="4">#REF!</definedName>
    <definedName name="tttt" localSheetId="3">#REF!</definedName>
    <definedName name="tttt">#REF!</definedName>
    <definedName name="V5.1Fee">'[3]Financ. Overview'!$H$15</definedName>
    <definedName name="www" localSheetId="4">#REF!</definedName>
    <definedName name="www" localSheetId="3">#REF!</definedName>
    <definedName name="www">#REF!</definedName>
    <definedName name="yyyy" localSheetId="4">#REF!</definedName>
    <definedName name="yyyy" localSheetId="3">#REF!</definedName>
    <definedName name="yyyy">#REF!</definedName>
    <definedName name="Z32_Cost_red">'[3]Financ. Overview'!#REF!</definedName>
    <definedName name="本级标准收入2004年">'[16]本年收入合计'!$E$4:$E$184</definedName>
    <definedName name="拨款汇总_合计" localSheetId="4">SUM('[17]汇总'!#REF!)</definedName>
    <definedName name="拨款汇总_合计" localSheetId="3">SUM('[17]汇总'!#REF!)</definedName>
    <definedName name="拨款汇总_合计">SUM('[18]汇总'!#REF!)</definedName>
    <definedName name="财力" localSheetId="4">#REF!</definedName>
    <definedName name="财力" localSheetId="3">#REF!</definedName>
    <definedName name="财力">#REF!</definedName>
    <definedName name="财政供养人员增幅2004年">'[19]财政供养人员增幅'!$E$6</definedName>
    <definedName name="财政供养人员增幅2004年分县">'[19]财政供养人员增幅'!$E$4:$E$184</definedName>
    <definedName name="村级标准支出">'[20]村级支出'!$E$4:$E$184</definedName>
    <definedName name="大多数" localSheetId="4">'[21]XL4Poppy'!$A$15</definedName>
    <definedName name="大多数" localSheetId="3">'[22]XL4Poppy'!$A$15</definedName>
    <definedName name="大多数">'[23]XL4Poppy'!$A$15</definedName>
    <definedName name="大幅度" localSheetId="4">#REF!</definedName>
    <definedName name="大幅度" localSheetId="3">#REF!</definedName>
    <definedName name="大幅度">#REF!</definedName>
    <definedName name="地区名称">'[24]封面'!#REF!</definedName>
    <definedName name="第二产业分县2003年">'[25]GDP'!$G$4:$G$184</definedName>
    <definedName name="第二产业合计2003年">'[25]GDP'!$G$4</definedName>
    <definedName name="第三产业分县2003年">'[25]GDP'!$H$4:$H$184</definedName>
    <definedName name="第三产业合计2003年">'[25]GDP'!$H$4</definedName>
    <definedName name="防洪标准" localSheetId="4">'[26]#REF!'!$O$2:$O$4</definedName>
    <definedName name="防洪标准" localSheetId="3">'[27]#REF!'!$O$2:$O$4</definedName>
    <definedName name="防洪标准">'[28]#REF!'!$O$2:$O$4</definedName>
    <definedName name="防洪标准1" localSheetId="4">'[26]#REF!'!$P$2:$P$5</definedName>
    <definedName name="防洪标准1" localSheetId="3">'[27]#REF!'!$P$2:$P$5</definedName>
    <definedName name="防洪标准1">'[28]#REF!'!$P$2:$P$5</definedName>
    <definedName name="防洪标准2" localSheetId="4">'[26]#REF!'!$Q$2:$Q$4</definedName>
    <definedName name="防洪标准2" localSheetId="3">'[27]#REF!'!$Q$2:$Q$4</definedName>
    <definedName name="防洪标准2">'[28]#REF!'!$Q$2:$Q$4</definedName>
    <definedName name="耕地占用税分县2003年">'[29]一般预算收入'!$U$4:$U$184</definedName>
    <definedName name="耕地占用税合计2003年">'[29]一般预算收入'!$U$4</definedName>
    <definedName name="工程" localSheetId="4">'[26]#REF!'!$G$2:$G$6</definedName>
    <definedName name="工程" localSheetId="3">'[27]#REF!'!$G$2:$G$6</definedName>
    <definedName name="工程">'[28]#REF!'!$G$2:$G$6</definedName>
    <definedName name="工程1" localSheetId="4">'[30]#REF!'!$G$2:$G$6</definedName>
    <definedName name="工程1" localSheetId="3">'[31]#REF!'!$G$2:$G$6</definedName>
    <definedName name="工程1">'[32]#REF!'!$G$2:$G$6</definedName>
    <definedName name="工商税收2004年">'[33]工商税收'!$S$4:$S$184</definedName>
    <definedName name="工商税收合计2004年">'[33]工商税收'!$S$4</definedName>
    <definedName name="公检法司部门编制数">'[34]公检法司编制'!$E$4:$E$184</definedName>
    <definedName name="公用标准支出">'[35]合计'!$E$4:$E$184</definedName>
    <definedName name="规划进程" localSheetId="4">'[26]#REF!'!$L$2:$L$5</definedName>
    <definedName name="规划进程" localSheetId="3">'[27]#REF!'!$L$2:$L$5</definedName>
    <definedName name="规划进程">'[28]#REF!'!$L$2:$L$5</definedName>
    <definedName name="规划性质" localSheetId="4">'[26]#REF!'!$K$2:$K$6</definedName>
    <definedName name="规划性质" localSheetId="3">'[27]#REF!'!$K$2:$K$6</definedName>
    <definedName name="规划性质">'[28]#REF!'!$K$2:$K$6</definedName>
    <definedName name="行政管理部门编制数">'[34]行政编制'!$E$4:$E$184</definedName>
    <definedName name="河段" localSheetId="4">'[26]#REF!'!$I$2:$I$5</definedName>
    <definedName name="河段" localSheetId="3">'[27]#REF!'!$I$2:$I$5</definedName>
    <definedName name="河段">'[28]#REF!'!$I$2:$I$5</definedName>
    <definedName name="河流管理机构" localSheetId="4">'[26]#REF!'!$T$2:$T$4</definedName>
    <definedName name="河流管理机构" localSheetId="3">'[27]#REF!'!$T$2:$T$4</definedName>
    <definedName name="河流管理机构">'[28]#REF!'!$T$2:$T$4</definedName>
    <definedName name="河流属性" localSheetId="4">'[26]#REF!'!$H$2:$H$2</definedName>
    <definedName name="河流属性" localSheetId="3">'[27]#REF!'!$H$2:$H$2</definedName>
    <definedName name="河流属性">'[28]#REF!'!$H$2:$H$2</definedName>
    <definedName name="河流所在" localSheetId="4">'[26]#REF!'!$S$2:$S$5</definedName>
    <definedName name="河流所在" localSheetId="3">'[27]#REF!'!$S$2:$S$5</definedName>
    <definedName name="河流所在">'[28]#REF!'!$S$2:$S$5</definedName>
    <definedName name="洪灾损失" localSheetId="4">'[26]#REF!'!$R$2:$R$8</definedName>
    <definedName name="洪灾损失" localSheetId="3">'[27]#REF!'!$R$2:$R$8</definedName>
    <definedName name="洪灾损失">'[28]#REF!'!$R$2:$R$8</definedName>
    <definedName name="汇率" localSheetId="4">#REF!</definedName>
    <definedName name="汇率" localSheetId="3">#REF!</definedName>
    <definedName name="汇率">#REF!</definedName>
    <definedName name="建设状态" localSheetId="4">'[26]#REF!'!$J$2:$J$3</definedName>
    <definedName name="建设状态" localSheetId="3">'[27]#REF!'!$J$2:$J$3</definedName>
    <definedName name="建设状态">'[28]#REF!'!$J$2:$J$3</definedName>
    <definedName name="科目编码">'[36]编码'!$A$2:$A$145</definedName>
    <definedName name="流域" localSheetId="4">'[26]#REF!'!$C$2:$C$11</definedName>
    <definedName name="流域" localSheetId="3">'[27]#REF!'!$C$2:$C$11</definedName>
    <definedName name="流域">'[28]#REF!'!$C$2:$C$11</definedName>
    <definedName name="农业人口2003年">'[37]农业人口'!$E$4:$E$184</definedName>
    <definedName name="农业税分县2003年">'[29]一般预算收入'!$S$4:$S$184</definedName>
    <definedName name="农业税合计2003年">'[29]一般预算收入'!$S$4</definedName>
    <definedName name="农业特产税分县2003年">'[29]一般预算收入'!$T$4:$T$184</definedName>
    <definedName name="农业特产税合计2003年">'[29]一般预算收入'!$T$4</definedName>
    <definedName name="农业用地面积">'[38]农业用地'!$E$4:$E$184</definedName>
    <definedName name="契税分县2003年">'[29]一般预算收入'!$V$4:$V$184</definedName>
    <definedName name="契税合计2003年">'[29]一般预算收入'!$V$4</definedName>
    <definedName name="前期工作" localSheetId="4">'[26]#REF!'!$M$2:$M$5</definedName>
    <definedName name="前期工作" localSheetId="3">'[27]#REF!'!$M$2:$M$5</definedName>
    <definedName name="前期工作">'[28]#REF!'!$M$2:$M$5</definedName>
    <definedName name="前期进展" localSheetId="4">'[26]#REF!'!$N$2:$N$4</definedName>
    <definedName name="前期进展" localSheetId="3">'[27]#REF!'!$N$2:$N$4</definedName>
    <definedName name="前期进展">'[28]#REF!'!$N$2:$N$4</definedName>
    <definedName name="全额差额比例">'[39]C01-1'!#REF!</definedName>
    <definedName name="人员标准支出">'[40]人员支出'!$E$4:$E$184</definedName>
    <definedName name="生产列1" localSheetId="4">#REF!</definedName>
    <definedName name="生产列1" localSheetId="3">#REF!</definedName>
    <definedName name="生产列1">#REF!</definedName>
    <definedName name="生产列11" localSheetId="4">#REF!</definedName>
    <definedName name="生产列11" localSheetId="3">#REF!</definedName>
    <definedName name="生产列11">#REF!</definedName>
    <definedName name="生产列15" localSheetId="4">#REF!</definedName>
    <definedName name="生产列15" localSheetId="3">#REF!</definedName>
    <definedName name="生产列15">#REF!</definedName>
    <definedName name="生产列16" localSheetId="4">#REF!</definedName>
    <definedName name="生产列16" localSheetId="3">#REF!</definedName>
    <definedName name="生产列16">#REF!</definedName>
    <definedName name="生产列17" localSheetId="4">#REF!</definedName>
    <definedName name="生产列17" localSheetId="3">#REF!</definedName>
    <definedName name="生产列17">#REF!</definedName>
    <definedName name="生产列19" localSheetId="4">#REF!</definedName>
    <definedName name="生产列19" localSheetId="3">#REF!</definedName>
    <definedName name="生产列19">#REF!</definedName>
    <definedName name="生产列2" localSheetId="4">#REF!</definedName>
    <definedName name="生产列2" localSheetId="3">#REF!</definedName>
    <definedName name="生产列2">#REF!</definedName>
    <definedName name="生产列20" localSheetId="4">#REF!</definedName>
    <definedName name="生产列20" localSheetId="3">#REF!</definedName>
    <definedName name="生产列20">#REF!</definedName>
    <definedName name="生产列3" localSheetId="4">#REF!</definedName>
    <definedName name="生产列3" localSheetId="3">#REF!</definedName>
    <definedName name="生产列3">#REF!</definedName>
    <definedName name="生产列4" localSheetId="4">#REF!</definedName>
    <definedName name="生产列4" localSheetId="3">#REF!</definedName>
    <definedName name="生产列4">#REF!</definedName>
    <definedName name="生产列5" localSheetId="4">#REF!</definedName>
    <definedName name="生产列5" localSheetId="3">#REF!</definedName>
    <definedName name="生产列5">#REF!</definedName>
    <definedName name="生产列6" localSheetId="4">#REF!</definedName>
    <definedName name="生产列6" localSheetId="3">#REF!</definedName>
    <definedName name="生产列6">#REF!</definedName>
    <definedName name="生产列7" localSheetId="4">#REF!</definedName>
    <definedName name="生产列7" localSheetId="3">#REF!</definedName>
    <definedName name="生产列7">#REF!</definedName>
    <definedName name="生产列8" localSheetId="4">#REF!</definedName>
    <definedName name="生产列8" localSheetId="3">#REF!</definedName>
    <definedName name="生产列8">#REF!</definedName>
    <definedName name="生产列9" localSheetId="4">#REF!</definedName>
    <definedName name="生产列9" localSheetId="3">#REF!</definedName>
    <definedName name="生产列9">#REF!</definedName>
    <definedName name="生产期" localSheetId="4">#REF!</definedName>
    <definedName name="生产期" localSheetId="3">#REF!</definedName>
    <definedName name="生产期">#REF!</definedName>
    <definedName name="生产期1" localSheetId="4">#REF!</definedName>
    <definedName name="生产期1" localSheetId="3">#REF!</definedName>
    <definedName name="生产期1">#REF!</definedName>
    <definedName name="生产期11" localSheetId="4">#REF!</definedName>
    <definedName name="生产期11" localSheetId="3">#REF!</definedName>
    <definedName name="生产期11">#REF!</definedName>
    <definedName name="生产期123" localSheetId="4">#REF!</definedName>
    <definedName name="生产期123" localSheetId="3">#REF!</definedName>
    <definedName name="生产期123">#REF!</definedName>
    <definedName name="生产期15" localSheetId="4">#REF!</definedName>
    <definedName name="生产期15" localSheetId="3">#REF!</definedName>
    <definedName name="生产期15">#REF!</definedName>
    <definedName name="生产期16" localSheetId="4">#REF!</definedName>
    <definedName name="生产期16" localSheetId="3">#REF!</definedName>
    <definedName name="生产期16">#REF!</definedName>
    <definedName name="生产期17" localSheetId="4">#REF!</definedName>
    <definedName name="生产期17" localSheetId="3">#REF!</definedName>
    <definedName name="生产期17">#REF!</definedName>
    <definedName name="生产期19" localSheetId="4">#REF!</definedName>
    <definedName name="生产期19" localSheetId="3">#REF!</definedName>
    <definedName name="生产期19">#REF!</definedName>
    <definedName name="生产期2" localSheetId="4">#REF!</definedName>
    <definedName name="生产期2" localSheetId="3">#REF!</definedName>
    <definedName name="生产期2">#REF!</definedName>
    <definedName name="生产期20" localSheetId="4">#REF!</definedName>
    <definedName name="生产期20" localSheetId="3">#REF!</definedName>
    <definedName name="生产期20">#REF!</definedName>
    <definedName name="生产期3" localSheetId="4">#REF!</definedName>
    <definedName name="生产期3" localSheetId="3">#REF!</definedName>
    <definedName name="生产期3">#REF!</definedName>
    <definedName name="生产期4" localSheetId="4">#REF!</definedName>
    <definedName name="生产期4" localSheetId="3">#REF!</definedName>
    <definedName name="生产期4">#REF!</definedName>
    <definedName name="生产期5" localSheetId="4">#REF!</definedName>
    <definedName name="生产期5" localSheetId="3">#REF!</definedName>
    <definedName name="生产期5">#REF!</definedName>
    <definedName name="生产期6" localSheetId="4">#REF!</definedName>
    <definedName name="生产期6" localSheetId="3">#REF!</definedName>
    <definedName name="生产期6">#REF!</definedName>
    <definedName name="生产期7" localSheetId="4">#REF!</definedName>
    <definedName name="生产期7" localSheetId="3">#REF!</definedName>
    <definedName name="生产期7">#REF!</definedName>
    <definedName name="生产期8" localSheetId="4">#REF!</definedName>
    <definedName name="生产期8" localSheetId="3">#REF!</definedName>
    <definedName name="生产期8">#REF!</definedName>
    <definedName name="生产期9" localSheetId="4">#REF!</definedName>
    <definedName name="生产期9" localSheetId="3">#REF!</definedName>
    <definedName name="生产期9">#REF!</definedName>
    <definedName name="省" localSheetId="4">'[26]#REF!'!$B$2:$B$38</definedName>
    <definedName name="省" localSheetId="3">'[27]#REF!'!$B$2:$B$38</definedName>
    <definedName name="省">'[28]#REF!'!$B$2:$B$38</definedName>
    <definedName name="事业发展支出">'[41]事业发展'!$E$4:$E$184</definedName>
    <definedName name="是" localSheetId="4">#REF!</definedName>
    <definedName name="是" localSheetId="3">#REF!</definedName>
    <definedName name="是">#REF!</definedName>
    <definedName name="水系" localSheetId="4">'[26]#REF!'!$V$2:$V$46</definedName>
    <definedName name="水系" localSheetId="3">'[27]#REF!'!$V$2:$V$46</definedName>
    <definedName name="水系">'[28]#REF!'!$V$2:$V$46</definedName>
    <definedName name="位次d">'[42]四月份月报'!#REF!</definedName>
    <definedName name="乡镇个数">'[43]行政区划'!$D$6:$D$184</definedName>
    <definedName name="项目分类" localSheetId="4">'[26]#REF!'!$F$2:$F$5</definedName>
    <definedName name="项目分类" localSheetId="3">'[27]#REF!'!$F$2:$F$5</definedName>
    <definedName name="项目分类">'[28]#REF!'!$F$2:$F$5</definedName>
    <definedName name="项目序号" localSheetId="4">'[26]#REF!'!$U$2:$U$31</definedName>
    <definedName name="项目序号" localSheetId="3">'[27]#REF!'!$U$2:$U$31</definedName>
    <definedName name="项目序号">'[28]#REF!'!$U$2:$U$31</definedName>
    <definedName name="性别">'[44]基础编码'!$H$2:$H$3</definedName>
    <definedName name="学历">'[44]基础编码'!$S$2:$S$9</definedName>
    <definedName name="一般预算收入2002年">'[45]2002年一般预算收入'!$AC$4:$AC$184</definedName>
    <definedName name="一般预算收入2003年">'[29]一般预算收入'!$AD$4:$AD$184</definedName>
    <definedName name="一般预算收入合计2003年">'[29]一般预算收入'!$AC$4</definedName>
    <definedName name="一级区" localSheetId="4">'[26]#REF!'!$D$2:$D$8</definedName>
    <definedName name="一级区" localSheetId="3">'[27]#REF!'!$D$2:$D$8</definedName>
    <definedName name="一级区">'[28]#REF!'!$D$2:$D$8</definedName>
    <definedName name="支出">'[46]P1012001'!$A$6:$E$117</definedName>
    <definedName name="中国" localSheetId="4">#REF!</definedName>
    <definedName name="中国" localSheetId="3">#REF!</definedName>
    <definedName name="中国">#REF!</definedName>
    <definedName name="中小学生人数2003年">'[47]中小学生'!$E$4:$E$184</definedName>
    <definedName name="总人口2003年">'[48]总人口'!$E$4:$E$184</definedName>
    <definedName name="전" localSheetId="4">#REF!</definedName>
    <definedName name="전" localSheetId="3">#REF!</definedName>
    <definedName name="전">#REF!</definedName>
    <definedName name="주택사업본부" localSheetId="4">#REF!</definedName>
    <definedName name="주택사업본부" localSheetId="3">#REF!</definedName>
    <definedName name="주택사업본부">#REF!</definedName>
    <definedName name="철구사업본부" localSheetId="4">#REF!</definedName>
    <definedName name="철구사업본부" localSheetId="3">#REF!</definedName>
    <definedName name="철구사업본부">#REF!</definedName>
    <definedName name="_xlnm.Print_Area" localSheetId="3">'重点预备项目'!$A$1:$H$16</definedName>
    <definedName name="_xlnm.Print_Area" localSheetId="4">'重大前期项目'!$A$1:$I$24</definedName>
  </definedNames>
  <calcPr fullCalcOnLoad="1"/>
</workbook>
</file>

<file path=xl/sharedStrings.xml><?xml version="1.0" encoding="utf-8"?>
<sst xmlns="http://schemas.openxmlformats.org/spreadsheetml/2006/main" count="632" uniqueCount="407">
  <si>
    <t>2024年各单位重点建设项目投资计划完成进度表（1-3月）</t>
  </si>
  <si>
    <t xml:space="preserve">                投资单位：万元</t>
  </si>
  <si>
    <t>序号</t>
  </si>
  <si>
    <t>责任单位</t>
  </si>
  <si>
    <t>项目个数</t>
  </si>
  <si>
    <t>2024年计划投资</t>
  </si>
  <si>
    <t>1-3月计划投资</t>
  </si>
  <si>
    <t>1-3实际完成投资</t>
  </si>
  <si>
    <t>年度计划完成率（%）</t>
  </si>
  <si>
    <t>1-3月计划完成率（%）</t>
  </si>
  <si>
    <t>合　　　计</t>
  </si>
  <si>
    <t>水利局</t>
  </si>
  <si>
    <t>开发区</t>
  </si>
  <si>
    <t>建设局</t>
  </si>
  <si>
    <t>发改局</t>
  </si>
  <si>
    <t>交通运输局</t>
  </si>
  <si>
    <t>文广旅体局</t>
  </si>
  <si>
    <t>卫健局</t>
  </si>
  <si>
    <t>教育局</t>
  </si>
  <si>
    <t>农业农村局</t>
  </si>
  <si>
    <t>古市镇</t>
  </si>
  <si>
    <t>市场监管局</t>
  </si>
  <si>
    <t>枫坪乡、安民乡</t>
  </si>
  <si>
    <t>赤寿乡</t>
  </si>
  <si>
    <t>2024年1-3月县重点新开工项目进度表</t>
  </si>
  <si>
    <t>单位：万元</t>
  </si>
  <si>
    <t>项　目　名　称</t>
  </si>
  <si>
    <t>建设规模及建设内容</t>
  </si>
  <si>
    <t>计划总投资</t>
  </si>
  <si>
    <t>投资计划</t>
  </si>
  <si>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－</t>
    </r>
    <r>
      <rPr>
        <b/>
        <sz val="10"/>
        <rFont val="Times New Roman"/>
        <family val="1"/>
      </rPr>
      <t>3</t>
    </r>
    <r>
      <rPr>
        <b/>
        <sz val="10"/>
        <rFont val="宋体"/>
        <family val="0"/>
      </rPr>
      <t>月完成固定资产投资</t>
    </r>
  </si>
  <si>
    <t>计划完成情况（%）</t>
  </si>
  <si>
    <t>工程形象进度</t>
  </si>
  <si>
    <t>进度
评价</t>
  </si>
  <si>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－</t>
    </r>
    <r>
      <rPr>
        <b/>
        <sz val="10"/>
        <rFont val="Times New Roman"/>
        <family val="1"/>
      </rPr>
      <t>3</t>
    </r>
    <r>
      <rPr>
        <b/>
        <sz val="10"/>
        <rFont val="宋体"/>
        <family val="0"/>
      </rPr>
      <t>月计划投资</t>
    </r>
  </si>
  <si>
    <t>完成年度计划</t>
  </si>
  <si>
    <t>完成1－3月计划</t>
  </si>
  <si>
    <t>年度主要建设内容及工程形象进度计划</t>
  </si>
  <si>
    <t>本月止实际完成形象</t>
  </si>
  <si>
    <t>义龙庆高速公路松阳段</t>
  </si>
  <si>
    <t>松阳段起点位于遂昌濂竹乡与松阳赤寿乡交界处，终点位于松阳县安民乡与龙泉市道太乡交界处，路线全长43.8公里，采用双向四车道高速公路标准，设计速度100公里/小时，路基宽度26m</t>
  </si>
  <si>
    <t>6月先行开工点开工建设，11月全线开工，推进路基工程、桥梁工程、隧道工程等建设</t>
  </si>
  <si>
    <t>2月施工便道开工建设。完成主线的林地批复工作、原地面及导线复测、临时场站选址规划；先行用地获自然资源部批复</t>
  </si>
  <si>
    <t>正常</t>
  </si>
  <si>
    <t>浙西南公铁物流中心基础设施工程（一期）</t>
  </si>
  <si>
    <t>位于衢宁铁路松阳货场与溧宁高速之间，一期用地面积236亩，建设内容包括路网基础设施工程、区块清表、仙坑源改河等建设</t>
  </si>
  <si>
    <t>2月开工，推进地块场地平整、河道土方开挖、挡土墙施工、管道铺设、路基填筑等，约完成总工程量的30%</t>
  </si>
  <si>
    <t>2月开工，完成场地清表和耕植土剥离、临时用水的接通，开始项目部临时驻地建设</t>
  </si>
  <si>
    <t>华迪钢业“未来工厂”项目</t>
  </si>
  <si>
    <t>总用地面积约300亩，其中一期用地157亩，新建厂房及配套用房，总建筑面积42.1万㎡。购置、安装穿孔机、轧机、拉床、矫直机、退火炉等具备高度智能自动化的生产线设备，投产形成年产6万吨钢管产品的生产能力</t>
  </si>
  <si>
    <t>3月开工，完成厂房主体结构60%，综合楼主体建设70%</t>
  </si>
  <si>
    <t>完成施工许可证办理，开展施工准备、场地平整</t>
  </si>
  <si>
    <t>巨钢特材年产16万吨不锈钢厚壁管及10万套密封件建设项目</t>
  </si>
  <si>
    <t>总用地面积约200亩，其中一期用地113亩，二期约87亩，新建厂房和附属用房，总建筑面积10.6万㎡。投产后形成年产16万吨不锈钢厚壁管及10万套密封件生产能力</t>
  </si>
  <si>
    <t>3月开工，完成1幢厂房主体结构</t>
  </si>
  <si>
    <t>完成施工图设计及图审，正在对接确定施工单位</t>
  </si>
  <si>
    <t>略滞后</t>
  </si>
  <si>
    <t>奇野年产10万辆非公路全地形车智能生产线项目</t>
  </si>
  <si>
    <t>用地约45亩，新建厂房和综合楼，固定资产投资约14900万元</t>
  </si>
  <si>
    <t>1月开工，完成1幢厂房主体结构</t>
  </si>
  <si>
    <t>1月开工，正开展桩基础施工</t>
  </si>
  <si>
    <t>马桥后标准厂房及职工之家</t>
  </si>
  <si>
    <t>标准厂房项目建设厂房面积4.9万㎡、商业（办公、食堂）面积0.92万㎡；职工之家建设公寓2.71万㎡，商业0.58万㎡</t>
  </si>
  <si>
    <t>3月开工标准厂房，完成主体结构；6月开工职工之家，完成主体结构的20%</t>
  </si>
  <si>
    <t>标准厂房项目已完成招标，正在施工准备中，3月底开工建设；职工之家项目正在对接规划指标事项</t>
  </si>
  <si>
    <t>排水排污一体化项目</t>
  </si>
  <si>
    <t>建设污水管网约124公里，雨水管网约21.2公里，污水接户改造28396户，新增接入终端设施255户，改造污水终端9座等</t>
  </si>
  <si>
    <t>9月开工，西屏街道、古市镇等重点区域雨污管网改造，约完成总工程量的5%</t>
  </si>
  <si>
    <t>设计招标程序中</t>
  </si>
  <si>
    <t>江滨西路及辅道工程</t>
  </si>
  <si>
    <t>用地面积约82.5亩，其中江滨西路及辅道全长约3.1公里，东起松洲大桥口，西至万通大道，宽16m（老城段约为7m）</t>
  </si>
  <si>
    <t xml:space="preserve">1月开工，完成土方开挖50%、管网铺设50%、结构层铺设20%，约完成总工程量的30% </t>
  </si>
  <si>
    <t>1月开工，土方开挖、管网铺设及土方回填中</t>
  </si>
  <si>
    <t>城南文化创意园及配套道路项目</t>
  </si>
  <si>
    <t>用地面积约112.7亩，地上总建筑面积约4.4万㎡，景观绿化改造面积约2.9万㎡，新建道路面积约0.7万㎡，建设内容包括文化创意园、技能培训中心及配套道路三大工程</t>
  </si>
  <si>
    <t>6月开工，完成地下室结构施工</t>
  </si>
  <si>
    <t>土地完成报批，完成土建施工图设计，图纸送审，开始预算编制</t>
  </si>
  <si>
    <t>丽水农林技师学院技师校区</t>
  </si>
  <si>
    <t>用地面积120亩，建筑面积5.5万㎡，新增专业教学设施设备600套（台）</t>
  </si>
  <si>
    <t>9月开工，完成宿舍楼、教学楼基础柱基和地下室底板浇筑</t>
  </si>
  <si>
    <t>完成可研审批，发布设计招标公告</t>
  </si>
  <si>
    <t>第二水厂</t>
  </si>
  <si>
    <t>用地面积79.5亩，主要建设内容包括新建一座 4 万m³/天水厂，铺设原水输水管道 DN1000 管道3.8公里，净水输水管道 DN1000 管道2.9公里</t>
  </si>
  <si>
    <t>6月开工，完成进场道路、边坡、地基开挖</t>
  </si>
  <si>
    <t>完成初设批复、征地分户、勘测定界报告编制</t>
  </si>
  <si>
    <t>江南灌区续建配套与现代化改造项目</t>
  </si>
  <si>
    <t>渠首改造3处，干渠改造20.64公里，新改建渠系建筑物56处，灌区信息化改造、自动化闸站及物联感知系统建设等</t>
  </si>
  <si>
    <t>5月开工，开展渠首改造2处，完成渠道改造6公里</t>
  </si>
  <si>
    <t>各专项方案报批中，开工准备中</t>
  </si>
  <si>
    <t>单村水站改造提升项目</t>
  </si>
  <si>
    <t>对全县226个单村水站（乡镇联村水站）提升改造</t>
  </si>
  <si>
    <t>4月开工，12月完工</t>
  </si>
  <si>
    <t>3月开工，斋坛庐东村、西屏源内存等村庄管道埋设</t>
  </si>
  <si>
    <t>古市镇古城邻里共富中心</t>
  </si>
  <si>
    <t>用地面积13.64亩，总建筑面积1.6万㎡，建设内容包含综合楼、沿街商铺、活动中心等配套基础设施</t>
  </si>
  <si>
    <t>8月开工，完成总工程量的20%</t>
  </si>
  <si>
    <t>已发布设计招标公告；政策处理方案通过县长办公会议研究</t>
  </si>
  <si>
    <t>合　　　　计</t>
  </si>
  <si>
    <t>2024年1-3月县重点续建项目进度表</t>
  </si>
  <si>
    <t>计划总  投资</t>
  </si>
  <si>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－3月完成固定资产投资</t>
    </r>
  </si>
  <si>
    <t>截止2023年底完成投资</t>
  </si>
  <si>
    <t>自开工以来累计完成投资</t>
  </si>
  <si>
    <r>
      <rPr>
        <b/>
        <sz val="10"/>
        <rFont val="宋体"/>
        <family val="0"/>
      </rPr>
      <t>完成总投资计划（</t>
    </r>
    <r>
      <rPr>
        <b/>
        <sz val="10"/>
        <rFont val="宋体"/>
        <family val="0"/>
      </rPr>
      <t>%</t>
    </r>
    <r>
      <rPr>
        <b/>
        <sz val="10"/>
        <rFont val="宋体"/>
        <family val="0"/>
      </rPr>
      <t>）</t>
    </r>
  </si>
  <si>
    <t>进度 评价</t>
  </si>
  <si>
    <t>1－3月计划投资</t>
  </si>
  <si>
    <t>抽水蓄能电站项目</t>
  </si>
  <si>
    <t>★水利局
抽蓄指挥部</t>
  </si>
  <si>
    <t>设计总装机容量为1400兆瓦，年计划发电量约14亿千瓦时。枢纽工程主要建筑物由上水库、下水库、输水系统、地下厂房和开关站等组成</t>
  </si>
  <si>
    <t>完成地下厂房二层开挖支护；及上、下水库大坝坝基开挖，启动坝体填筑</t>
  </si>
  <si>
    <t>进厂交通洞累计完成开挖1336m，完成率68%；地下厂房一层开挖完成约96%；主变中导洞开挖完成</t>
  </si>
  <si>
    <t>“松阳水网”-松古平原水系综合治理工程</t>
  </si>
  <si>
    <t>用地面积约185亩，新建输水线路44.32公里，新建消能电站一座；综合治理河道70.09公里，新建改建堰坝58座；新建分洪隧洞8.2公里，扩建改建小（一）型水库2座，新建排涝闸泵站2座</t>
  </si>
  <si>
    <t>完成水系连通隧洞开挖6.5公里；完成河道治理15公里；完成分洪隧洞开挖3.65公里</t>
  </si>
  <si>
    <t>一期工程：各段顶管、隧洞施工中。二期工程：各段箱涵、河道施工中。 三期工程：各段分洪洞施工中</t>
  </si>
  <si>
    <t>四都流域农田生态修复与提升工程</t>
  </si>
  <si>
    <t>用地面积约430亩，新建小（二）型上四都水库，总库容45万立方米，配套输水管道约9公里；扩建四都源水库，总库容209万m³；河道生态化治理1公里</t>
  </si>
  <si>
    <t>下库副坝和溢洪道完成主体工程，主坝加高及延伸段开展坝体堆石填筑，放空洞完成改造</t>
  </si>
  <si>
    <t>副坝主体填筑中</t>
  </si>
  <si>
    <t>小港综合治理工程（二期）</t>
  </si>
  <si>
    <t>综合治理河道22.81公里，其中新建堤防5.27千米，新建护岸2.83公里，新建堰坝6座，景观节点8处等</t>
  </si>
  <si>
    <t>完成河道治理3.81公里,12月完工</t>
  </si>
  <si>
    <t>二滩坝、大东坝段栈桥改造施工，西山段堤防挡墙施工中</t>
  </si>
  <si>
    <t>衢丽铁路(松阳至丽水)松阳段</t>
  </si>
  <si>
    <t>★发改局
衢丽铁路指挥部</t>
  </si>
  <si>
    <t>正线全长65.303公里，松阳段长24.108公里，双线、速度目标值200公里/小时</t>
  </si>
  <si>
    <t>基本完成隧道、桥梁、路基建设</t>
  </si>
  <si>
    <t>枫树岭隧道累计开挖5.36千米，小路、松阴、下岩等隧道贯通，杨山、大荒田隧道，松阴溪、包安山、清路桥梁施工</t>
  </si>
  <si>
    <t>衢丽铁路(衢州至松阳)松阳段</t>
  </si>
  <si>
    <t>正线全长94.822公里，松阳段长约16.2公里，双线、速度目标值200公里/小时，预留进一步提速条件</t>
  </si>
  <si>
    <t>6月全线开工，推进隧道、桥梁建设</t>
  </si>
  <si>
    <t>完成用地批复，黄田隧道进出口、古市隧道出口部分清表</t>
  </si>
  <si>
    <t>象溪镇85MW农光互补光伏发电项目</t>
  </si>
  <si>
    <t xml:space="preserve">发改局  </t>
  </si>
  <si>
    <t>用地面积约2300亩，装机容量85兆瓦（直流侧，交流侧为71兆瓦）</t>
  </si>
  <si>
    <t>12月完工并全容量并网</t>
  </si>
  <si>
    <t>完成光伏组件安装10兆瓦。因开展问题整改，建设进度暂时停滞。目前，问题整改完成率约90%，陆续恢复光伏组件安装。</t>
  </si>
  <si>
    <t>江南社区</t>
  </si>
  <si>
    <t>实施面积约450亩，总用地面积342.75亩，总建筑面积41.49万㎡，新建安置房、人才公寓、邻里中心、商办公寓楼、瓦窑遗址公园、滨溪生态公园等</t>
  </si>
  <si>
    <t>安置房主体完成，市政道路完成工程量的50%，D区块项目主体结顶</t>
  </si>
  <si>
    <t>安置房砌体完成30%，水电安装完成10%，粉刷开始施工；D区块地下结构完成25%</t>
  </si>
  <si>
    <t>第二污水处理厂工程</t>
  </si>
  <si>
    <r>
      <rPr>
        <sz val="10"/>
        <rFont val="宋体"/>
        <family val="0"/>
      </rPr>
      <t>用地面积101亩，总建筑面积13271㎡，总规模12万m</t>
    </r>
    <r>
      <rPr>
        <sz val="10"/>
        <rFont val="方正书宋_GBK"/>
        <family val="0"/>
      </rPr>
      <t>³</t>
    </r>
    <r>
      <rPr>
        <sz val="10"/>
        <rFont val="宋体"/>
        <family val="0"/>
      </rPr>
      <t>/天，其中一期新建1座规模6万m</t>
    </r>
    <r>
      <rPr>
        <sz val="10"/>
        <rFont val="方正书宋_GBK"/>
        <family val="0"/>
      </rPr>
      <t>³</t>
    </r>
    <r>
      <rPr>
        <sz val="10"/>
        <rFont val="宋体"/>
        <family val="0"/>
      </rPr>
      <t>/日污水处理厂</t>
    </r>
  </si>
  <si>
    <t>7月完工，9月开始试运行，12月完成调试</t>
  </si>
  <si>
    <t>砌筑粉刷完成，主体结构设备安装；完成土建进度75%，设备安装进度30%</t>
  </si>
  <si>
    <t>长虹中路区块管网改造提升工程   （一期）</t>
  </si>
  <si>
    <t>规划用地110亩，一期用地面积88.54亩，实施路线全长1970m。主要建设内容包括道路、给排水、电力通信、交安、燃气管道、天网、绿化等</t>
  </si>
  <si>
    <t>9月完工</t>
  </si>
  <si>
    <t>完成沥青面层摊铺，完成人行道铺筑70%</t>
  </si>
  <si>
    <t>龙湖区块基础设施及配套项目</t>
  </si>
  <si>
    <t>用地面积96亩，主要建设金山路道路及配套工程、城北邻里中心、龙湖公园配套等</t>
  </si>
  <si>
    <t>完工金山路二期，三期项目（城北邻里中心、龙湖公园配套等）6月开工，完成总工程量的30%</t>
  </si>
  <si>
    <t>金山路一期完工，进行预验收；金山路二期土方回填中；三期项目初步设计方案评审</t>
  </si>
  <si>
    <t>固废资源循环利用项目</t>
  </si>
  <si>
    <t>用地面积约105亩，总建筑面积约3.5万㎡，主要建设建筑垃圾处理系统、渣土预处理系统、固废能源动力站、陶粒生产系统、烟气净化系统和可再生资源分拣系统等</t>
  </si>
  <si>
    <t>5月完成先导工程建设，6月主体工程开工，完成厂房建设，工艺设备部分安装</t>
  </si>
  <si>
    <t>先导工程：土方开挖和回填，挡墙浇砼，浮土外运</t>
  </si>
  <si>
    <t>松阳大道拓宽改造工程</t>
  </si>
  <si>
    <t>用地面积277.26亩，对原万通大道进行拓宽改造，道路全长4.6千米，宽40米</t>
  </si>
  <si>
    <r>
      <rPr>
        <sz val="10"/>
        <color indexed="8"/>
        <rFont val="宋体"/>
        <family val="0"/>
      </rPr>
      <t>一期项目（S222省道至鹿鸣路段）完工，二期项目（鹿鸣路至南环路段）约完成总工程量的30%</t>
    </r>
    <r>
      <rPr>
        <sz val="10"/>
        <color indexed="8"/>
        <rFont val="宋体"/>
        <family val="0"/>
      </rPr>
      <t xml:space="preserve"> </t>
    </r>
  </si>
  <si>
    <t>一期完成管网铺设5%；二期雨水管道施工中</t>
  </si>
  <si>
    <t>上上德盛集团“未来工厂”项目</t>
  </si>
  <si>
    <t>用地面积395亩，分两期建设，总建筑面积约47万㎡，新建厂房，建设年产12.5万吨不锈钢制品生产线</t>
  </si>
  <si>
    <t>完成1#、2#厂房建设，试生产，综合楼主体结顶，4#厂房基础工程60%</t>
  </si>
  <si>
    <t>一期2#厂房完成80%屋顶敷设，1#厂房完成30%屋顶敷设；二期土地4#厂房基础建设10%，综合楼基础建设中</t>
  </si>
  <si>
    <t>浙江瑞尔铝业股份有限公司2万吨轻质铝合金工业型材、5000吨铝合金精密精拔管材生产项目</t>
  </si>
  <si>
    <t>用地面积52.9亩，总建筑面积约10万㎡，形成年产28000吨轻质铝合金工业型材、9000吨铝合金精密精拔管材的生产能力</t>
  </si>
  <si>
    <t>8月完工并投产</t>
  </si>
  <si>
    <t>厂房设备基础完成浇筑，附属工程施工中；综合楼装修已完成50%</t>
  </si>
  <si>
    <t>丽水纤纳新能源年产300MW钙钛矿晶硅叠层组件项目</t>
  </si>
  <si>
    <t>用地面积20.86亩，总建筑面积约1.6万㎡，建设一幢厂房、一幢综合楼，建设年产300MW钙钛矿晶硅叠层组件生产线</t>
  </si>
  <si>
    <t>4月完工并部分投产，12月全部投运</t>
  </si>
  <si>
    <t>厂房基本完成建设，附属施工中</t>
  </si>
  <si>
    <t>晟集（丽水）科技有限公司松阳电子科技智造基地项目</t>
  </si>
  <si>
    <t>用地面积65亩，总建筑面积约9万㎡，新建5幢厂房及1幢办公物业综合楼</t>
  </si>
  <si>
    <t>年内完成3幢厂房建设</t>
  </si>
  <si>
    <t>1号厂房基本完成建设，综合楼结顶；其他4幢厂房基本完成主体，外墙粉刷中</t>
  </si>
  <si>
    <t>浙江云中马股份有限公司革基布、坯布生产基地项目</t>
  </si>
  <si>
    <t>用地面积155亩，三期地块新增生产线设备及辅助配套生产线，新建污水处理站；四期设新增年产5万吨高性能革基布坯布织造生产线建设项目。收购丽泰公司，新增年产2.6万吨纬编高性能革基布坯布织造生产线建设项目。收购丽泰宿舍边侧空地，建设原材料车间。计划在原碧云天（现云舍）装修、建设高管公寓及员工公寓。筹建智能工厂、未来工厂项目</t>
  </si>
  <si>
    <t>完成丽泰、万寿区块厂房收购，龙跃区块完成6条产线安装调试，碧云天区块完成改造</t>
  </si>
  <si>
    <t>完成丽泰区块的尽调及资产评估，基本完成碧云天区块办公楼装修</t>
  </si>
  <si>
    <t>聚隆特材（浙江）有限公司年产3万吨高端换热管项目</t>
  </si>
  <si>
    <t>用地面积70亩，总建筑面积约4万㎡，建设一幢厂房、一幢综合楼，建设年产25000吨不锈钢换热器管及5000吨不锈钢焊接换热器管生产线</t>
  </si>
  <si>
    <t>10月完工并投产</t>
  </si>
  <si>
    <t>车间主体已完工，车间地面浇筑50%，部分设备安装调试</t>
  </si>
  <si>
    <t>浙江新创银隆特种钢管有限公司年产2.3万吨高端无缝管、管件项目</t>
  </si>
  <si>
    <t>用地面积69.56亩，总建筑面积约4万㎡，建设一幢厂房、一幢综合楼，建设年产2.3万吨精密/高端无缝管和管件生产线</t>
  </si>
  <si>
    <t>车间主体完工，地面硬化完成60%，设备安装调试中；宿舍楼主体完工，开始装修</t>
  </si>
  <si>
    <t>赤寿生态工业区块二期第一阶段项目</t>
  </si>
  <si>
    <t>规划用地3292亩，建设内容包括道路、桥梁、给排水、强弱电、消防、挡墙、智能监控等基础设施工程</t>
  </si>
  <si>
    <t>完成土石方开挖500万立方米，海盛路及纵七路完成50%</t>
  </si>
  <si>
    <t>赤寿生态工业区块二期第一阶段开发项目场平工程施工,矿山基建已基本完成；市政初步设计报批中</t>
  </si>
  <si>
    <t>经济开发区配套设施项目（一期）</t>
  </si>
  <si>
    <t>用地面积约608.36亩，总建筑面积约66万㎡，主要包含科创孵化中心、邻里中心、生活配套服务区、不锈钢材仓储物流（贸易）中心、双创产业园等建设</t>
  </si>
  <si>
    <t>4月份开工协作路邻里中心4#楼，完成主体结构；7月份开工协作路邻里中心综合楼，完成主体结构30%；8月完工协作路邻里中心6#楼；9月完工凤山路邻里中心；11月完工双创产业园二期</t>
  </si>
  <si>
    <t>已完成双创产业园二期厂房、公寓楼等主体结构；凤山路邻里中心，协作路邻里中心6#楼工程主体结构已基本完成，协作路4#正在招标中；协作路综合楼正在对接规划指标事项</t>
  </si>
  <si>
    <t>赤寿生态工业区块近期第二阶段基础设施工程</t>
  </si>
  <si>
    <t>近期开发6540亩，规划区块的场地整理、电力、给排水等基础设施建设</t>
  </si>
  <si>
    <t>12月完工</t>
  </si>
  <si>
    <t>不锈钢示范区（近期）第二阶段工程、提升工程一期已验收；今年新开工项目正在立项中</t>
  </si>
  <si>
    <t>智能装备产业项目</t>
  </si>
  <si>
    <t>用地面积360.53亩（一期119.53亩，二期154亩，三期87亩）其中，一期建设16幢厂房及1幢办公物业综合楼，二期建设16幢厂房、宿舍楼、一幢综合服务中心等，三期建设5幢生产车间、2幢办公楼等</t>
  </si>
  <si>
    <t>7月二期4幢宿舍楼和1幢综合楼完工，三期2幢定制厂房基本完成建设</t>
  </si>
  <si>
    <t>二期附属施工中；三期1幢综合楼墙体粉刷完成，厂房中间结构验收完成；1幢厂房砌体完成，办公楼一层砌体完成</t>
  </si>
  <si>
    <t>宝丰钢业集团有限公司年产14万吨不锈钢钢管建设项目</t>
  </si>
  <si>
    <t>用地面积283.8亩，总建筑面积约17万㎡，主要建设盘管车间、制管车间、检测车间、仓库、办公楼等，形成年产14万吨不锈钢钢管产品生产能力</t>
  </si>
  <si>
    <t>12月完成大管车间建设并设备进场</t>
  </si>
  <si>
    <t>大管车间屋面瓦完成80%，设备基础正在开挖中；办公楼施工配套正在施工中</t>
  </si>
  <si>
    <t>日风电气（松阳）有限公司新能源电力电子产品智能制造产业项目（一期）</t>
  </si>
  <si>
    <t>用地面积26.78亩，总建筑面积3.6万㎡，建筑3幢，2幢研发厂房、1幢宿舍楼，主要制造的电力电子产品为光伏逆变器</t>
  </si>
  <si>
    <t>12月完工并投产</t>
  </si>
  <si>
    <t>2号厂房、宿舍楼基本完成建设；1号厂房图审完成，物料进场</t>
  </si>
  <si>
    <t>仙居至庆元公路松阳县水南至枫坪段工程</t>
  </si>
  <si>
    <t>用地面积约1374亩，主线全长37.36公里，其中新建段长约34.71公里，同步建设小竹溪连接线约0.35公里。按二级公路标准建设，设计时速60km/h</t>
  </si>
  <si>
    <t>5月基本完成主体工程施工。10月全面完工</t>
  </si>
  <si>
    <t>完成总工程量的86%。其中路基完成91%；路面完成30%；桥梁完成82%，桥梁基础工程已全部完成；隧道完成91%，开挖剩余周岭根隧道出口270m，其余8座隧道均已完成；交安、绿化完成14%</t>
  </si>
  <si>
    <t>235国道松阳段改建工程</t>
  </si>
  <si>
    <t>用地面积约1350亩，全长31.22公里.其中起点至港口段（约 11.47公里，含S222省道利用段4.78公里）采用双向四车道一级公路标准，设计速度 80km/h，其余路段采用二级公路标准，设计时速60km/h</t>
  </si>
  <si>
    <t>10月完工</t>
  </si>
  <si>
    <t>完成总工程量的82%。其中路基完成92%；路面完成35%；桥梁完成85%，所有桥梁完成下部结构施工；隧道完成87%，西山隧道、牛角圩隧道、石仓隧道均已贯通</t>
  </si>
  <si>
    <t>仙居至庆元公路松阳县水南至枫坪段抽蓄影响改线工程</t>
  </si>
  <si>
    <t>用地面积约73亩，主线长6.7公里，采用双向两车道二级公路技术标准，路基宽度10m，路面宽度8.5m，设计车速60km/h</t>
  </si>
  <si>
    <t>完成路基土石方工程、桥梁桩基工程、桥梁下部工程及路基交验</t>
  </si>
  <si>
    <t>完成总工程量的8%。其中路基完成16%；桥梁完成9%；隧道完成1%，周岭根1#隧道出口、周岭根2#隧道进口洞口工程完成</t>
  </si>
  <si>
    <t>丽水生态产业集聚区松阳赤寿至卯山公路(龙下至源口段)</t>
  </si>
  <si>
    <t>全长约7.55公里，采用双向四车道一级公路技术标准设计，路基宽度24.5m，设计速度80km/h</t>
  </si>
  <si>
    <t>完成底基层、路基防护、排水、挡墙、桥梁、涵洞工程</t>
  </si>
  <si>
    <t>完成总工程量的20%。其中路基完成20%；桥梁完成27%，梧桐源中桥完成全部桩基和扩大基础</t>
  </si>
  <si>
    <t>清露乡隐旅游度假区</t>
  </si>
  <si>
    <t>规划用地2000亩，建设用地500亩，总建筑面积43.7万㎡，主要建设双童山景区、风情商业街、双童度假小镇、马蹄泉环湖隐逸休闲区、清露乡隐文化园等</t>
  </si>
  <si>
    <t>双童小镇A区块5月完工，C区块3月启动施工；双童山酒店年内土建工程完成40%以上</t>
  </si>
  <si>
    <t>双童小镇A区室外附属施工，酒店基础施工</t>
  </si>
  <si>
    <t>瓦窑文旅综合体</t>
  </si>
  <si>
    <t>总用地55亩（其中新建建筑建设用地面积约13亩，保留建筑建设用地面积约42亩），总建筑面积约3.3万㎡，主要建设集遗址公园、影视创作工坊、松阴市集、精品民宿度假酒店四大区块功能为一体的文旅综合体</t>
  </si>
  <si>
    <t>12月基本完工并试运营</t>
  </si>
  <si>
    <t>新建区块主体建筑幕墙施工；保留建筑区块完成35栋建筑主体结构改造，部分门窗安装</t>
  </si>
  <si>
    <t>中医医院迁建工程</t>
  </si>
  <si>
    <t>用地面积85亩，总建筑面积约7万㎡，规划床位500张（其中康复医疗床位200张），主要建设医疗综合楼、后勤楼、发热门诊、地下车库及配套工程等</t>
  </si>
  <si>
    <t>6月完工</t>
  </si>
  <si>
    <t>装饰装修活动板吊顶工作；附属工程完成道路水泥稳定层工作</t>
  </si>
  <si>
    <t>人民医院改扩建项目</t>
  </si>
  <si>
    <t>原预留用地上新建建筑面积5.2万㎡，改造面积1.02万㎡，扩建新增床位400张，主要建设急诊综合楼和住院楼等</t>
  </si>
  <si>
    <t>开展室内装饰装修、医疗专项施工及室外附属工程施工，约完成总工程量的90%</t>
  </si>
  <si>
    <t>已完成主体工程。开展装饰装修工作，已完成外墙粉刷、地下室混凝土浇筑，内墙粉刷完成70%；气动物流传输系统、智能化工程及暖通工程医疗专项已完成并进场施工</t>
  </si>
  <si>
    <t>古市医院医养中心项目</t>
  </si>
  <si>
    <t>用地面积19亩，总建筑面积1.7万㎡，设置医养床位200床。新建一幢九层医养中心楼及配套工程</t>
  </si>
  <si>
    <t>主体工程结顶，外墙装饰、玻璃安装、内墙抹灰完成，卫生间贴砖完成70%，防水完成90%</t>
  </si>
  <si>
    <t>妇幼保健服务中心项目</t>
  </si>
  <si>
    <t>用地面积14.8亩，总建筑面积约2.3万㎡，新建妇幼中心大楼、疾控中心大楼、实验室及配套设施</t>
  </si>
  <si>
    <t>12月全部主体结顶、二次结构基本完成</t>
  </si>
  <si>
    <t>妇幼：五层框架结构完成；疾控：四层框架结构完成；实验楼：二层框架结构完成</t>
  </si>
  <si>
    <t>职业中等专业学校产教融合中心大楼</t>
  </si>
  <si>
    <t>用地面积11.18亩，总建筑面积约2.4万㎡，主要建设产教融合中心大楼及附属设施</t>
  </si>
  <si>
    <t>4月完工</t>
  </si>
  <si>
    <t>设备采购</t>
  </si>
  <si>
    <t>南城实验小学</t>
  </si>
  <si>
    <t>用地面积54.78亩，建筑面积约2.9万㎡，建设教学楼、风雨操场及食堂、综合楼、田径场以及附属工程等</t>
  </si>
  <si>
    <t>12月主要建筑主体结顶，开始内外装饰</t>
  </si>
  <si>
    <t>1#2#教学楼三层ALC墙板安装；3#教学楼砖胎膜砌筑；地下车库一区块顶板土方回填完成，二区块顶板混凝土完成，三区块基础开挖、预应力锚杆施工</t>
  </si>
  <si>
    <t>农产品冷链物流中心</t>
  </si>
  <si>
    <t>用地面积33.5亩，分2期建设，建筑面积约4万㎡，新建农产品交易市场，冷库、仓库、电商直播楼物业楼和农产品加工楼、室外配套工程等</t>
  </si>
  <si>
    <t>3月一期冷库完工；6月二期开工建设，完成市场、综合楼基础及二层浇筑</t>
  </si>
  <si>
    <t>正在进行一楼冷库设备安装，以及外墙粉刷</t>
  </si>
  <si>
    <t>2024年1-3月县重点预备项目进度表</t>
  </si>
  <si>
    <t>项目名称</t>
  </si>
  <si>
    <t>进度评价</t>
  </si>
  <si>
    <t>年度工程形象进度计划</t>
  </si>
  <si>
    <t>1-3月实际完成进度</t>
  </si>
  <si>
    <t>松阳省级粮库储备库项目</t>
  </si>
  <si>
    <t>用地面积约130亩，总建筑面积约8万㎡。主要建设内容为20万吨仓容粮食储备库及附属配套设施</t>
  </si>
  <si>
    <t>完成土地挂牌、施工图设计、施工招标等前期工作，争取四季度开工建设</t>
  </si>
  <si>
    <t>完成土地摘牌、项目建议书批复，开展可研编制</t>
  </si>
  <si>
    <t>637国道松阳裕溪至雅溪口段改建工程</t>
  </si>
  <si>
    <t>路线全长19.6公里，采用双向四车道一级公路技术标准设计，设计速度80公里/小时，路基宽度24.5米</t>
  </si>
  <si>
    <t>完成工可、用地预审和规划选址、财评、土地房屋征收等前期工作，争取开工建设</t>
  </si>
  <si>
    <t>完成工可报批稿，已向市交通运输局上报工可审批请示</t>
  </si>
  <si>
    <t>北山区块茶叶交易市场（一期）</t>
  </si>
  <si>
    <t>用地面积约182亩，其中批发市场（一期）面积约14万㎡，总建筑面积30万㎡，包含批发市场，精品茶叶展销中心，配套停车场和地下停车场，基础设施建设等</t>
  </si>
  <si>
    <t>完成土地房屋征收、土地报批、挂牌、施工招标等前期工作，争取四季度开工建设</t>
  </si>
  <si>
    <t>征迁房屋腾空拆除中</t>
  </si>
  <si>
    <t>卯山文化园</t>
  </si>
  <si>
    <t>用地面积约50亩，依托卯山忠孝文化、姓氏文化、道教文化、耕读文化、养生文化、茶文化等，建设以叶氏祖庙、寿圣观、通天宫、明善书院等具有公共属性的公益文化项目</t>
  </si>
  <si>
    <t>争取完成国家森林公园规划调整、保留区俭公祠修缮等，推进生态红线报批工作</t>
  </si>
  <si>
    <t>推进俭公祠修缮方案论证修改</t>
  </si>
  <si>
    <t>团结水库</t>
  </si>
  <si>
    <r>
      <rPr>
        <sz val="10"/>
        <rFont val="宋体"/>
        <family val="0"/>
      </rPr>
      <t>总用地138亩，新建小（1）型水库一座，总库容140万m</t>
    </r>
    <r>
      <rPr>
        <sz val="10"/>
        <rFont val="方正书宋_GBK"/>
        <family val="0"/>
      </rPr>
      <t>³</t>
    </r>
  </si>
  <si>
    <t>积极做好跨流域对接协调工作，加快前期推进，争取开工建设</t>
  </si>
  <si>
    <t>继续与云和方面对接</t>
  </si>
  <si>
    <t>不予评价</t>
  </si>
  <si>
    <t>县城区路网节点贯通工程（一期）——紫荆路西延道路工程</t>
  </si>
  <si>
    <t>用地面积约72亩，道路长约1.3公里，宽21米</t>
  </si>
  <si>
    <t>完成可研、初设审批，启动土地房屋征收及土地报批等前期工作，争取开工建设</t>
  </si>
  <si>
    <t>初步方案论证中</t>
  </si>
  <si>
    <t>浙南五金科技城</t>
  </si>
  <si>
    <t>用地面积约15亩，地上总建筑面积约1.3万㎡，建设一座五金科技城</t>
  </si>
  <si>
    <t>通过政府招商决策会后启动土地征收、报批、挂牌等前期工作，争取开工建设</t>
  </si>
  <si>
    <t>完成项目设计方案、概算，待县级层面决策</t>
  </si>
  <si>
    <t>松阳县人民医院老院区提升改建项目</t>
  </si>
  <si>
    <t>对原住院楼、门急诊楼、综合楼、传染楼等进行功能布局调整，设备设施升级改造，改造面积约4.3万㎡；室外场地进行提升改造，新增非机动车位589个等附属工程</t>
  </si>
  <si>
    <t>完成可研、初设审批及施工招标等前期工作，争取三季度开工室外场地提升工程</t>
  </si>
  <si>
    <t>完成项建书、可研审批，开展设计招标等前期工作</t>
  </si>
  <si>
    <t>数字经济产业园叶村园区</t>
  </si>
  <si>
    <t>开发区     管委会</t>
  </si>
  <si>
    <t>新增厂房面积约6万㎡</t>
  </si>
  <si>
    <t>完成方案、施工图设计、施工招标等前期工作，争取四季度开工建设</t>
  </si>
  <si>
    <t>方案编制已基本完成，正在征询各方意见</t>
  </si>
  <si>
    <t>浙西南革命文化遗产保护利用工程</t>
  </si>
  <si>
    <t xml:space="preserve">枫坪乡     安民乡  </t>
  </si>
  <si>
    <t>①“三迎红军”战斗精神体验项目二期②浙西南革命精神研学基地③箬寮景区收购及改造提升④红军大食堂建设项目⑤革命遗址保护修复项目⑥特色产业扶持项目⑦共富工坊建设项目⑧“重走红军路，感悟初心行”花满小港美化绿化项目⑨农田水利交通等基础提升项目⑩示范基地培育项目</t>
  </si>
  <si>
    <t>完成土地挂牌、施工图设计及施工招标等前期工作，争取三季度开工建设</t>
  </si>
  <si>
    <t>推进村庄规划编制、项目设计方案，土地挂牌工作</t>
  </si>
  <si>
    <t>荣兴活性炭闲置用地活化利用项目</t>
  </si>
  <si>
    <t>用地面积约55亩，属于闲置用地盘活利用，新建年产1万吨电子负极碳（竹炭）、年产1万吨高端活性炭（竹炭）制品项目</t>
  </si>
  <si>
    <t>通过政府招商决策会后完成土地挂牌、能评、环评等前期工作，争取开工建设</t>
  </si>
  <si>
    <t>完成初步考研报告</t>
  </si>
  <si>
    <t>2024年1-3月县重大前期项目进度表</t>
  </si>
  <si>
    <t>计划建设起止年限</t>
  </si>
  <si>
    <t>建设规模及主要建设内容</t>
  </si>
  <si>
    <t>年度前期工作目标</t>
  </si>
  <si>
    <t>1-3月实施进度情况</t>
  </si>
  <si>
    <t>松阳县农田基础设施改造提升项目</t>
  </si>
  <si>
    <t>2025-2027</t>
  </si>
  <si>
    <t>1.松古平原内茶园面积约6万亩，主要建设喷滴灌约4万亩；2.农田设施改造方面提升共建设30375.57亩，主要分布在松阳县全域14个乡镇，项目建设主要内容为：道路、排渠、堰坝、泵站、氮磷拦截沟之类的基础设施系统工程</t>
  </si>
  <si>
    <t>完成实施方案及施工图编制</t>
  </si>
  <si>
    <t>项目现场踏勘中</t>
  </si>
  <si>
    <t>松阳县和美乡村基础设施提升工程</t>
  </si>
  <si>
    <t>在三都乡、四都乡沿线，西竹玉公路沿线，江南公路沿线有潜力的村庄进行修缮改造，补齐基础设施短板，其中房屋修缮约3.24万㎡，公共服务中心（多功能活动中心、文化教育广场等）约8000㎡，道路等基础设施约1.6万㎡，停车场（充电桩）约8000㎡，太阳能路灯3000盏，古道约30公里</t>
  </si>
  <si>
    <t>完成可研批复</t>
  </si>
  <si>
    <t>乡镇可利用资源调查中</t>
  </si>
  <si>
    <t>松阳县大木山稻梦庄园</t>
  </si>
  <si>
    <t>2025-2026</t>
  </si>
  <si>
    <t>项目开发建设周期为2年，分二期建设；第一期规划用地面积约为440亩，建设内容为：稻渔共养综合型生态水稻种植园、茶文化休闲体验馆（茶人草堂）、稻田有轨观光小火车、茶文化中心、茶书院及现代化种植连栋大棚、茶学体验培训中心等。第二期规划用地面积62亩，计划建设内容为：自然美学生活馆，规划占地面积约60亩，建筑面积约2900㎡；茶叶深加工生产基地，规划占地面积约5亩，建筑面积约3000㎡，开发成为集茶叶深加工和创意茶产品生产的基地</t>
  </si>
  <si>
    <t>完成施工图编制</t>
  </si>
  <si>
    <t>设计方案编制中</t>
  </si>
  <si>
    <t>松阳县共富植物工厂项目</t>
  </si>
  <si>
    <t>项目占地面积约85亩，建设内容包括：一是植物工厂及设施设备约包括5座约40m*100m的植物工厂，采用育苗系统、营养液浓度自动控制系统、栽培系统电气控制系统等设施设备；二是植物工厂办公培训及产品过程展示中心约2000㎡，集合观光、研学、科研和培训、电商直播为主的体验式综合型植物工厂；三是其他设施约10亩，生态停车场、电力设施、物流仓储、生产水及雨水收集净化设施等；四是户外研学基地约15亩，用于科研种植各类粮油作物及体验基地</t>
  </si>
  <si>
    <t>完成实施方案编制</t>
  </si>
  <si>
    <t>招商对接中</t>
  </si>
  <si>
    <t>松阳县全域幸福河湖建设工程</t>
  </si>
  <si>
    <t>2025-2028</t>
  </si>
  <si>
    <t>综合治理河道24公里，新改建堰坝13座，新建滨水绿道4公里</t>
  </si>
  <si>
    <t>完成可研审批，开展子项目初设编制</t>
  </si>
  <si>
    <t>子项目初设编制中</t>
  </si>
  <si>
    <t>松阳县新处水库</t>
  </si>
  <si>
    <t>2027-2031</t>
  </si>
  <si>
    <t>新建中型水库1座，集雨面积44.7平方公里，总库容1806万m³，防洪库容475万m³</t>
  </si>
  <si>
    <t>完成项建审批，开展可研编制</t>
  </si>
  <si>
    <t>前期谋划中</t>
  </si>
  <si>
    <t>松阳县南坑源水库</t>
  </si>
  <si>
    <t>2026-2028</t>
  </si>
  <si>
    <t>水库总库容406万m³，正常蓄水位226m，正常库容290m³，拦河坝为砼重力坝，最大坝高75m，坝顶长度165m</t>
  </si>
  <si>
    <t>完成项目规模论证</t>
  </si>
  <si>
    <t>松阳县235国道松阳武松交界至西屏段</t>
  </si>
  <si>
    <t>2027-2030</t>
  </si>
  <si>
    <t>采用双向四车道一级公路技术标准设计，长约8.3公里，路基宽24.5m，设计时速80km/h</t>
  </si>
  <si>
    <t>完成工可审查</t>
  </si>
  <si>
    <t>已完成工可报告送审初稿，正在开展工可报告咨询</t>
  </si>
  <si>
    <t>松阳县S209奉化至庆元公路松阳板桥至靖居口段</t>
  </si>
  <si>
    <t>采用双向两车道二级公路技术标准设计，长15.7公里，路基宽度为10m，设计时速60km/h</t>
  </si>
  <si>
    <t>完成工可报告送审初稿</t>
  </si>
  <si>
    <t>松阳县四都塘后至三都周山头段道路</t>
  </si>
  <si>
    <t>2026-2027</t>
  </si>
  <si>
    <t>采用四级公路技术标准设计，长约13.2公里，路基宽为6.5m，设计时速20km/h</t>
  </si>
  <si>
    <t>完成工可审查、初步设计编制</t>
  </si>
  <si>
    <t>开展工可编制</t>
  </si>
  <si>
    <t>松阳县长虹西路道路改造工程（大马公路至斋坛连接线段）</t>
  </si>
  <si>
    <t>道路等级为城市主干道，设计速度40km/h，规划总用地面积114.55亩，道路红线宽为33m，全长约为2247m</t>
  </si>
  <si>
    <t>完成初步设计审批</t>
  </si>
  <si>
    <t>完成工可报告编制</t>
  </si>
  <si>
    <t>松阳县星辰山度假村（一期）</t>
  </si>
  <si>
    <t>总用地面积15.3亩，其中建筑面积5859㎡，主要建设星空酒店、天象馆、游客接待中心、星空草坪等内容</t>
  </si>
  <si>
    <t>完成项目备案</t>
  </si>
  <si>
    <t>寨头文旅综合体</t>
  </si>
  <si>
    <t>用地面积约15亩，主要对现有寨头休闲摄影基地进行改造提升，建设度假山房、康养中心和研学摄影等</t>
  </si>
  <si>
    <t>推进项目征收闭环工作，推进用地报批前期程序</t>
  </si>
  <si>
    <t>松阳县樟溪220千伏输变电工程</t>
  </si>
  <si>
    <t>供电公司</t>
  </si>
  <si>
    <t>新建220千伏变电站，容量48万千瓦安、线路10公里</t>
  </si>
  <si>
    <t>完成项目核准</t>
  </si>
  <si>
    <t xml:space="preserve">站址路径工作推进中，可研报告推进中
</t>
  </si>
  <si>
    <t>松阳县永丰500千伏输变电工程</t>
  </si>
  <si>
    <t>新建500千伏变电站，容量1000万千瓦安、线路6公里</t>
  </si>
  <si>
    <t>可研报告批复中，前期工作推进中</t>
  </si>
  <si>
    <t>松阳县云岩山区块有机更新</t>
  </si>
  <si>
    <t>用地面积864亩，东侧启动区块101亩，主要建设内容为区块有机更新改造</t>
  </si>
  <si>
    <t>前期谋划</t>
  </si>
  <si>
    <t>松阳县项弄区块有机更新</t>
  </si>
  <si>
    <t>用地面积约6000亩,主要建设内容为区块有机更新改造</t>
  </si>
  <si>
    <t>完成项建书批复</t>
  </si>
  <si>
    <t>松阳县兴阳路北段（南环路至屏安东路西段二期）</t>
  </si>
  <si>
    <t>全长约650m，宽32m</t>
  </si>
  <si>
    <t>完成初设编制</t>
  </si>
  <si>
    <t>松阳县人民医院医共体（象溪、新兴、赤寿）分院建设项目</t>
  </si>
  <si>
    <t>新建象溪、新兴、赤寿分院，总用地面积39.2亩，总建筑面积2.3万㎡，将新建综合楼、病房楼、后勤楼及围墙、道路、场地绿化等功能用房及附属设施，建设医疗床位70床</t>
  </si>
  <si>
    <t>完成可研批复，开展初步设计编制</t>
  </si>
  <si>
    <t>可研审批中</t>
  </si>
  <si>
    <t>松阳县第三中学迁建</t>
  </si>
  <si>
    <t>用地面积120亩，建筑面积约7万㎡</t>
  </si>
  <si>
    <t>完成项建书审批</t>
  </si>
  <si>
    <t>前期调研，选址汇报</t>
  </si>
  <si>
    <t>合         计</t>
  </si>
  <si>
    <t>新开工计划投资</t>
  </si>
  <si>
    <t>新开工实际投资</t>
  </si>
  <si>
    <t>续建计划投资</t>
  </si>
  <si>
    <t>续建实际投资</t>
  </si>
  <si>
    <t>计划投资</t>
  </si>
  <si>
    <t>实际投资</t>
  </si>
</sst>
</file>

<file path=xl/styles.xml><?xml version="1.0" encoding="utf-8"?>
<styleSheet xmlns="http://schemas.openxmlformats.org/spreadsheetml/2006/main">
  <numFmts count="5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* #,##0&quot;$&quot;_-;\-* #,##0&quot;$&quot;_-;_-* &quot;-&quot;&quot;$&quot;_-;_-@_-"/>
    <numFmt numFmtId="178" formatCode="#,##0.0_);\(#,##0.0\)"/>
    <numFmt numFmtId="179" formatCode="0.0"/>
    <numFmt numFmtId="180" formatCode="_-&quot;$&quot;* #,##0_-;\-&quot;$&quot;* #,##0_-;_-&quot;$&quot;* &quot;-&quot;_-;_-@_-"/>
    <numFmt numFmtId="181" formatCode="\$#,##0;\(\$#,##0\)"/>
    <numFmt numFmtId="182" formatCode="&quot;?\t#,##0_);[Red]\(&quot;&quot;?&quot;\t#,##0\)"/>
    <numFmt numFmtId="183" formatCode="_-&quot;$&quot;\ * #,##0_-;_-&quot;$&quot;\ * #,##0\-;_-&quot;$&quot;\ * &quot;-&quot;_-;_-@_-"/>
    <numFmt numFmtId="184" formatCode="_-* #,##0.00&quot;$&quot;_-;\-* #,##0.00&quot;$&quot;_-;_-* &quot;-&quot;??&quot;$&quot;_-;_-@_-"/>
    <numFmt numFmtId="185" formatCode="&quot;$&quot;#,##0_);[Red]\(&quot;$&quot;#,##0\)"/>
    <numFmt numFmtId="186" formatCode="_-* #,##0.00_-;\-* #,##0.00_-;_-* &quot;-&quot;??_-;_-@_-"/>
    <numFmt numFmtId="187" formatCode="_-* #,##0\ _k_r_-;\-* #,##0\ _k_r_-;_-* &quot;-&quot;\ _k_r_-;_-@_-"/>
    <numFmt numFmtId="188" formatCode="&quot;$&quot;\ #,##0.00_-;[Red]&quot;$&quot;\ #,##0.00\-"/>
    <numFmt numFmtId="189" formatCode="#,##0;[Red]\(#,##0\)"/>
    <numFmt numFmtId="190" formatCode="\$#,##0.00;\(\$#,##0.00\)"/>
    <numFmt numFmtId="191" formatCode="&quot;綅&quot;\t#,##0_);[Red]\(&quot;綅&quot;\t#,##0\)"/>
    <numFmt numFmtId="192" formatCode="_-* #,##0.00\ _k_r_-;\-* #,##0.00\ _k_r_-;_-* &quot;-&quot;??\ _k_r_-;_-@_-"/>
    <numFmt numFmtId="193" formatCode="#\ ??/??"/>
    <numFmt numFmtId="194" formatCode="&quot;$&quot;#,##0.00_);[Red]\(&quot;$&quot;#,##0.00\)"/>
    <numFmt numFmtId="195" formatCode="_ \¥* #,##0.00_ ;_ \¥* \-#,##0.00_ ;_ \¥* &quot;-&quot;??_ ;_ @_ "/>
    <numFmt numFmtId="196" formatCode="0.00_)"/>
    <numFmt numFmtId="197" formatCode="_-&quot;$&quot;* #,##0.00_-;\-&quot;$&quot;* #,##0.00_-;_-&quot;$&quot;* &quot;-&quot;??_-;_-@_-"/>
    <numFmt numFmtId="198" formatCode="#,##0;\-#,##0;&quot;-&quot;"/>
    <numFmt numFmtId="199" formatCode="#,##0;\(#,##0\)"/>
    <numFmt numFmtId="200" formatCode="&quot;$&quot;#,##0_);\(&quot;$&quot;#,##0\)"/>
    <numFmt numFmtId="201" formatCode="_-&quot;$&quot;\ * #,##0.00_-;_-&quot;$&quot;\ * #,##0.00\-;_-&quot;$&quot;\ * &quot;-&quot;??_-;_-@_-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_-* #,##0.00_$_-;\-* #,##0.00_$_-;_-* &quot;-&quot;??_$_-;_-@_-"/>
    <numFmt numFmtId="205" formatCode="_-* #,##0_$_-;\-* #,##0_$_-;_-* &quot;-&quot;_$_-;_-@_-"/>
    <numFmt numFmtId="206" formatCode="0_ "/>
    <numFmt numFmtId="207" formatCode="0.0_ "/>
    <numFmt numFmtId="208" formatCode="0_);[Red]\(0\)"/>
    <numFmt numFmtId="209" formatCode="0;[Red]0"/>
    <numFmt numFmtId="210" formatCode="0.0%"/>
    <numFmt numFmtId="211" formatCode="0.00_ "/>
    <numFmt numFmtId="212" formatCode="0.000_ "/>
    <numFmt numFmtId="213" formatCode="0.0_);[Red]\(0.0\)"/>
    <numFmt numFmtId="214" formatCode="0.00_);[Red]\(0.00\)"/>
  </numFmts>
  <fonts count="12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name val="永中宋体"/>
      <family val="0"/>
    </font>
    <font>
      <sz val="8"/>
      <name val="宋体"/>
      <family val="0"/>
    </font>
    <font>
      <b/>
      <sz val="10"/>
      <color indexed="8"/>
      <name val="宋体"/>
      <family val="0"/>
    </font>
    <font>
      <b/>
      <i/>
      <sz val="10"/>
      <color indexed="8"/>
      <name val="宋体"/>
      <family val="0"/>
    </font>
    <font>
      <b/>
      <sz val="8"/>
      <name val="宋体"/>
      <family val="0"/>
    </font>
    <font>
      <b/>
      <sz val="10"/>
      <name val="Times New Roman"/>
      <family val="1"/>
    </font>
    <font>
      <b/>
      <sz val="16"/>
      <name val="宋体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sz val="12"/>
      <name val="Times New Roman"/>
      <family val="1"/>
    </font>
    <font>
      <sz val="12"/>
      <color indexed="20"/>
      <name val="楷体_GB2312"/>
      <family val="3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2"/>
      <color indexed="8"/>
      <name val="楷体_GB2312"/>
      <family val="3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9"/>
      <name val="宋体"/>
      <family val="0"/>
    </font>
    <font>
      <sz val="12"/>
      <color indexed="20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sz val="10"/>
      <color indexed="17"/>
      <name val="宋体"/>
      <family val="0"/>
    </font>
    <font>
      <sz val="10"/>
      <color indexed="20"/>
      <name val="宋体"/>
      <family val="0"/>
    </font>
    <font>
      <sz val="12"/>
      <color indexed="17"/>
      <name val="楷体_GB2312"/>
      <family val="3"/>
    </font>
    <font>
      <sz val="12"/>
      <color indexed="16"/>
      <name val="宋体"/>
      <family val="0"/>
    </font>
    <font>
      <b/>
      <sz val="10"/>
      <name val="Tms Rmn"/>
      <family val="2"/>
    </font>
    <font>
      <sz val="7"/>
      <name val="Helv"/>
      <family val="2"/>
    </font>
    <font>
      <b/>
      <sz val="13"/>
      <color indexed="56"/>
      <name val="宋体"/>
      <family val="0"/>
    </font>
    <font>
      <sz val="10.5"/>
      <color indexed="17"/>
      <name val="宋体"/>
      <family val="0"/>
    </font>
    <font>
      <sz val="10"/>
      <name val="Geneva"/>
      <family val="2"/>
    </font>
    <font>
      <sz val="12"/>
      <color indexed="9"/>
      <name val="Helv"/>
      <family val="2"/>
    </font>
    <font>
      <sz val="10"/>
      <color indexed="17"/>
      <name val="Arial"/>
      <family val="2"/>
    </font>
    <font>
      <u val="single"/>
      <sz val="7.5"/>
      <color indexed="36"/>
      <name val="Arial"/>
      <family val="2"/>
    </font>
    <font>
      <b/>
      <sz val="12"/>
      <color indexed="8"/>
      <name val="宋体"/>
      <family val="0"/>
    </font>
    <font>
      <sz val="11"/>
      <color indexed="52"/>
      <name val="宋体"/>
      <family val="0"/>
    </font>
    <font>
      <sz val="12"/>
      <color indexed="9"/>
      <name val="楷体_GB2312"/>
      <family val="3"/>
    </font>
    <font>
      <sz val="12"/>
      <name val="바탕체"/>
      <family val="3"/>
    </font>
    <font>
      <sz val="10"/>
      <name val="MS Sans Serif"/>
      <family val="2"/>
    </font>
    <font>
      <sz val="12"/>
      <name val="Courier"/>
      <family val="2"/>
    </font>
    <font>
      <sz val="10"/>
      <name val="Times New Roman"/>
      <family val="1"/>
    </font>
    <font>
      <sz val="7"/>
      <color indexed="10"/>
      <name val="Helv"/>
      <family val="2"/>
    </font>
    <font>
      <u val="single"/>
      <sz val="7.5"/>
      <color indexed="12"/>
      <name val="Arial"/>
      <family val="2"/>
    </font>
    <font>
      <b/>
      <sz val="15"/>
      <color indexed="56"/>
      <name val="宋体"/>
      <family val="0"/>
    </font>
    <font>
      <b/>
      <sz val="11"/>
      <color indexed="54"/>
      <name val="宋体"/>
      <family val="0"/>
    </font>
    <font>
      <sz val="12"/>
      <name val="官帕眉"/>
      <family val="0"/>
    </font>
    <font>
      <b/>
      <sz val="14"/>
      <name val="楷体"/>
      <family val="3"/>
    </font>
    <font>
      <b/>
      <sz val="12"/>
      <name val="Arial"/>
      <family val="2"/>
    </font>
    <font>
      <sz val="12"/>
      <name val="Arial"/>
      <family val="2"/>
    </font>
    <font>
      <b/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name val="楷体"/>
      <family val="3"/>
    </font>
    <font>
      <u val="single"/>
      <sz val="12"/>
      <color indexed="20"/>
      <name val="宋体"/>
      <family val="0"/>
    </font>
    <font>
      <b/>
      <sz val="9"/>
      <name val="Arial"/>
      <family val="2"/>
    </font>
    <font>
      <sz val="12"/>
      <name val="新細明體"/>
      <family val="1"/>
    </font>
    <font>
      <b/>
      <sz val="15"/>
      <color indexed="54"/>
      <name val="宋体"/>
      <family val="0"/>
    </font>
    <font>
      <sz val="8"/>
      <name val="Arial"/>
      <family val="2"/>
    </font>
    <font>
      <b/>
      <sz val="13"/>
      <color indexed="54"/>
      <name val="宋体"/>
      <family val="0"/>
    </font>
    <font>
      <sz val="12"/>
      <name val="Helv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8"/>
      <name val="Arial"/>
      <family val="2"/>
    </font>
    <font>
      <sz val="10"/>
      <name val="Courier"/>
      <family val="2"/>
    </font>
    <font>
      <sz val="18"/>
      <color indexed="54"/>
      <name val="宋体"/>
      <family val="0"/>
    </font>
    <font>
      <sz val="12"/>
      <color indexed="8"/>
      <name val="永中宋体"/>
      <family val="0"/>
    </font>
    <font>
      <sz val="10"/>
      <color indexed="8"/>
      <name val="MS Sans Serif"/>
      <family val="2"/>
    </font>
    <font>
      <sz val="10"/>
      <color indexed="20"/>
      <name val="Arial"/>
      <family val="2"/>
    </font>
    <font>
      <sz val="10"/>
      <name val="方正书宋_GBK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  <font>
      <b/>
      <sz val="10"/>
      <color rgb="FF000000"/>
      <name val="宋体"/>
      <family val="0"/>
    </font>
    <font>
      <b/>
      <i/>
      <sz val="10"/>
      <color rgb="FF000000"/>
      <name val="宋体"/>
      <family val="0"/>
    </font>
  </fonts>
  <fills count="6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2"/>
        <bgColor indexed="64"/>
      </patternFill>
    </fill>
    <fill>
      <patternFill patternType="mediumGray">
        <fgColor indexed="22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/>
      <right/>
      <top/>
      <bottom style="thick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/>
      <bottom style="thin"/>
    </border>
    <border>
      <left/>
      <right/>
      <top/>
      <bottom style="medium">
        <color indexed="44"/>
      </bottom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5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6" fillId="0" borderId="0" applyFont="0" applyFill="0" applyBorder="0" applyAlignment="0" applyProtection="0"/>
    <xf numFmtId="0" fontId="16" fillId="2" borderId="0" applyNumberFormat="0" applyBorder="0" applyAlignment="0" applyProtection="0"/>
    <xf numFmtId="44" fontId="96" fillId="0" borderId="0" applyFont="0" applyFill="0" applyBorder="0" applyAlignment="0" applyProtection="0"/>
    <xf numFmtId="0" fontId="97" fillId="3" borderId="0" applyNumberFormat="0" applyBorder="0" applyAlignment="0" applyProtection="0"/>
    <xf numFmtId="0" fontId="98" fillId="4" borderId="1" applyNumberFormat="0" applyAlignment="0" applyProtection="0"/>
    <xf numFmtId="0" fontId="18" fillId="0" borderId="0">
      <alignment horizontal="center" wrapText="1"/>
      <protection locked="0"/>
    </xf>
    <xf numFmtId="0" fontId="2" fillId="5" borderId="0" applyNumberFormat="0" applyBorder="0" applyAlignment="0" applyProtection="0"/>
    <xf numFmtId="41" fontId="96" fillId="0" borderId="0" applyFont="0" applyFill="0" applyBorder="0" applyAlignment="0" applyProtection="0"/>
    <xf numFmtId="0" fontId="97" fillId="6" borderId="0" applyNumberFormat="0" applyBorder="0" applyAlignment="0" applyProtection="0"/>
    <xf numFmtId="0" fontId="19" fillId="5" borderId="2" applyNumberFormat="0" applyAlignment="0" applyProtection="0"/>
    <xf numFmtId="43" fontId="96" fillId="0" borderId="0" applyFont="0" applyFill="0" applyBorder="0" applyAlignment="0" applyProtection="0"/>
    <xf numFmtId="0" fontId="20" fillId="2" borderId="0" applyNumberFormat="0" applyBorder="0" applyAlignment="0" applyProtection="0"/>
    <xf numFmtId="0" fontId="99" fillId="7" borderId="0" applyNumberFormat="0" applyBorder="0" applyAlignment="0" applyProtection="0"/>
    <xf numFmtId="0" fontId="100" fillId="8" borderId="0" applyNumberFormat="0" applyBorder="0" applyAlignment="0" applyProtection="0"/>
    <xf numFmtId="0" fontId="20" fillId="9" borderId="0" applyNumberFormat="0" applyBorder="0" applyAlignment="0" applyProtection="0"/>
    <xf numFmtId="0" fontId="101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176" fontId="26" fillId="0" borderId="3" applyFill="0" applyProtection="0">
      <alignment horizontal="right"/>
    </xf>
    <xf numFmtId="9" fontId="96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0" fillId="0" borderId="0">
      <alignment/>
      <protection/>
    </xf>
    <xf numFmtId="0" fontId="96" fillId="12" borderId="4" applyNumberFormat="0" applyFont="0" applyAlignment="0" applyProtection="0"/>
    <xf numFmtId="0" fontId="28" fillId="0" borderId="0">
      <alignment/>
      <protection/>
    </xf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4" fillId="10" borderId="0" applyNumberFormat="0" applyBorder="0" applyAlignment="0" applyProtection="0"/>
    <xf numFmtId="0" fontId="103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0" fillId="9" borderId="0" applyNumberFormat="0" applyBorder="0" applyAlignment="0" applyProtection="0"/>
    <xf numFmtId="0" fontId="104" fillId="0" borderId="0" applyNumberFormat="0" applyFill="0" applyBorder="0" applyAlignment="0" applyProtection="0"/>
    <xf numFmtId="0" fontId="100" fillId="13" borderId="0" applyNumberFormat="0" applyBorder="0" applyAlignment="0" applyProtection="0"/>
    <xf numFmtId="0" fontId="105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106" fillId="0" borderId="0" applyNumberFormat="0" applyFill="0" applyBorder="0" applyAlignment="0" applyProtection="0"/>
    <xf numFmtId="0" fontId="107" fillId="0" borderId="5" applyNumberFormat="0" applyFill="0" applyAlignment="0" applyProtection="0"/>
    <xf numFmtId="9" fontId="0" fillId="0" borderId="0" applyFont="0" applyFill="0" applyBorder="0" applyAlignment="0" applyProtection="0"/>
    <xf numFmtId="0" fontId="28" fillId="0" borderId="0">
      <alignment/>
      <protection/>
    </xf>
    <xf numFmtId="0" fontId="108" fillId="0" borderId="5" applyNumberFormat="0" applyFill="0" applyAlignment="0" applyProtection="0"/>
    <xf numFmtId="0" fontId="100" fillId="14" borderId="0" applyNumberFormat="0" applyBorder="0" applyAlignment="0" applyProtection="0"/>
    <xf numFmtId="0" fontId="103" fillId="0" borderId="6" applyNumberFormat="0" applyFill="0" applyAlignment="0" applyProtection="0"/>
    <xf numFmtId="0" fontId="100" fillId="15" borderId="0" applyNumberFormat="0" applyBorder="0" applyAlignment="0" applyProtection="0"/>
    <xf numFmtId="0" fontId="109" fillId="16" borderId="7" applyNumberFormat="0" applyAlignment="0" applyProtection="0"/>
    <xf numFmtId="0" fontId="17" fillId="17" borderId="2" applyNumberFormat="0" applyAlignment="0" applyProtection="0"/>
    <xf numFmtId="0" fontId="110" fillId="16" borderId="1" applyNumberFormat="0" applyAlignment="0" applyProtection="0"/>
    <xf numFmtId="0" fontId="111" fillId="18" borderId="8" applyNumberFormat="0" applyAlignment="0" applyProtection="0"/>
    <xf numFmtId="0" fontId="39" fillId="0" borderId="0">
      <alignment vertical="top"/>
      <protection/>
    </xf>
    <xf numFmtId="0" fontId="40" fillId="19" borderId="0" applyNumberFormat="0" applyBorder="0" applyAlignment="0" applyProtection="0"/>
    <xf numFmtId="0" fontId="20" fillId="9" borderId="0" applyNumberFormat="0" applyBorder="0" applyAlignment="0" applyProtection="0"/>
    <xf numFmtId="0" fontId="97" fillId="20" borderId="0" applyNumberFormat="0" applyBorder="0" applyAlignment="0" applyProtection="0"/>
    <xf numFmtId="0" fontId="20" fillId="9" borderId="0" applyNumberFormat="0" applyBorder="0" applyAlignment="0" applyProtection="0"/>
    <xf numFmtId="180" fontId="0" fillId="0" borderId="0" applyFont="0" applyFill="0" applyBorder="0" applyAlignment="0" applyProtection="0"/>
    <xf numFmtId="0" fontId="100" fillId="21" borderId="0" applyNumberFormat="0" applyBorder="0" applyAlignment="0" applyProtection="0"/>
    <xf numFmtId="0" fontId="112" fillId="0" borderId="9" applyNumberFormat="0" applyFill="0" applyAlignment="0" applyProtection="0"/>
    <xf numFmtId="0" fontId="24" fillId="10" borderId="0" applyNumberFormat="0" applyBorder="0" applyAlignment="0" applyProtection="0"/>
    <xf numFmtId="0" fontId="113" fillId="0" borderId="10" applyNumberFormat="0" applyFill="0" applyAlignment="0" applyProtection="0"/>
    <xf numFmtId="0" fontId="43" fillId="19" borderId="0" applyNumberFormat="0" applyBorder="0" applyAlignment="0" applyProtection="0"/>
    <xf numFmtId="0" fontId="114" fillId="22" borderId="0" applyNumberFormat="0" applyBorder="0" applyAlignment="0" applyProtection="0"/>
    <xf numFmtId="0" fontId="0" fillId="0" borderId="0">
      <alignment/>
      <protection/>
    </xf>
    <xf numFmtId="0" fontId="44" fillId="0" borderId="11" applyNumberFormat="0" applyFill="0" applyAlignment="0" applyProtection="0"/>
    <xf numFmtId="0" fontId="115" fillId="23" borderId="0" applyNumberFormat="0" applyBorder="0" applyAlignment="0" applyProtection="0"/>
    <xf numFmtId="0" fontId="97" fillId="24" borderId="0" applyNumberFormat="0" applyBorder="0" applyAlignment="0" applyProtection="0"/>
    <xf numFmtId="0" fontId="28" fillId="0" borderId="0">
      <alignment/>
      <protection/>
    </xf>
    <xf numFmtId="0" fontId="100" fillId="25" borderId="0" applyNumberFormat="0" applyBorder="0" applyAlignment="0" applyProtection="0"/>
    <xf numFmtId="0" fontId="97" fillId="26" borderId="0" applyNumberFormat="0" applyBorder="0" applyAlignment="0" applyProtection="0"/>
    <xf numFmtId="0" fontId="97" fillId="27" borderId="0" applyNumberFormat="0" applyBorder="0" applyAlignment="0" applyProtection="0"/>
    <xf numFmtId="0" fontId="36" fillId="5" borderId="12" applyNumberFormat="0" applyAlignment="0" applyProtection="0"/>
    <xf numFmtId="0" fontId="97" fillId="28" borderId="0" applyNumberFormat="0" applyBorder="0" applyAlignment="0" applyProtection="0"/>
    <xf numFmtId="0" fontId="16" fillId="9" borderId="0" applyNumberFormat="0" applyBorder="0" applyAlignment="0" applyProtection="0"/>
    <xf numFmtId="0" fontId="46" fillId="10" borderId="0" applyNumberFormat="0" applyBorder="0" applyAlignment="0" applyProtection="0"/>
    <xf numFmtId="0" fontId="97" fillId="29" borderId="0" applyNumberFormat="0" applyBorder="0" applyAlignment="0" applyProtection="0"/>
    <xf numFmtId="41" fontId="0" fillId="0" borderId="0" applyFont="0" applyFill="0" applyBorder="0" applyAlignment="0" applyProtection="0"/>
    <xf numFmtId="0" fontId="100" fillId="30" borderId="0" applyNumberFormat="0" applyBorder="0" applyAlignment="0" applyProtection="0"/>
    <xf numFmtId="0" fontId="100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6" fillId="0" borderId="0">
      <alignment/>
      <protection/>
    </xf>
    <xf numFmtId="0" fontId="97" fillId="32" borderId="0" applyNumberFormat="0" applyBorder="0" applyAlignment="0" applyProtection="0"/>
    <xf numFmtId="0" fontId="97" fillId="33" borderId="0" applyNumberFormat="0" applyBorder="0" applyAlignment="0" applyProtection="0"/>
    <xf numFmtId="0" fontId="100" fillId="34" borderId="0" applyNumberFormat="0" applyBorder="0" applyAlignment="0" applyProtection="0"/>
    <xf numFmtId="0" fontId="16" fillId="9" borderId="0" applyNumberFormat="0" applyBorder="0" applyAlignment="0" applyProtection="0"/>
    <xf numFmtId="0" fontId="97" fillId="35" borderId="0" applyNumberFormat="0" applyBorder="0" applyAlignment="0" applyProtection="0"/>
    <xf numFmtId="0" fontId="100" fillId="36" borderId="0" applyNumberFormat="0" applyBorder="0" applyAlignment="0" applyProtection="0"/>
    <xf numFmtId="0" fontId="43" fillId="19" borderId="0" applyNumberFormat="0" applyBorder="0" applyAlignment="0" applyProtection="0"/>
    <xf numFmtId="0" fontId="100" fillId="37" borderId="0" applyNumberFormat="0" applyBorder="0" applyAlignment="0" applyProtection="0"/>
    <xf numFmtId="0" fontId="20" fillId="9" borderId="0" applyNumberFormat="0" applyBorder="0" applyAlignment="0" applyProtection="0"/>
    <xf numFmtId="0" fontId="47" fillId="38" borderId="0" applyNumberFormat="0" applyBorder="0" applyAlignment="0" applyProtection="0"/>
    <xf numFmtId="0" fontId="97" fillId="39" borderId="0" applyNumberFormat="0" applyBorder="0" applyAlignment="0" applyProtection="0"/>
    <xf numFmtId="0" fontId="48" fillId="0" borderId="0">
      <alignment/>
      <protection/>
    </xf>
    <xf numFmtId="0" fontId="100" fillId="4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9" fillId="2" borderId="0" applyNumberFormat="0" applyBorder="0" applyAlignment="0" applyProtection="0"/>
    <xf numFmtId="0" fontId="50" fillId="19" borderId="0" applyNumberFormat="0" applyBorder="0" applyAlignment="0" applyProtection="0"/>
    <xf numFmtId="0" fontId="40" fillId="41" borderId="0" applyNumberFormat="0" applyBorder="0" applyAlignment="0" applyProtection="0"/>
    <xf numFmtId="0" fontId="51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19" borderId="0" applyNumberFormat="0" applyBorder="0" applyAlignment="0" applyProtection="0"/>
    <xf numFmtId="0" fontId="52" fillId="10" borderId="0" applyNumberFormat="0" applyBorder="0" applyAlignment="0" applyProtection="0"/>
    <xf numFmtId="0" fontId="0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0" fillId="9" borderId="0" applyNumberFormat="0" applyBorder="0" applyAlignment="0" applyProtection="0"/>
    <xf numFmtId="0" fontId="53" fillId="43" borderId="13">
      <alignment/>
      <protection locked="0"/>
    </xf>
    <xf numFmtId="0" fontId="15" fillId="0" borderId="0">
      <alignment/>
      <protection/>
    </xf>
    <xf numFmtId="3" fontId="54" fillId="0" borderId="0">
      <alignment/>
      <protection/>
    </xf>
    <xf numFmtId="0" fontId="31" fillId="0" borderId="0" applyNumberFormat="0" applyFill="0" applyBorder="0" applyAlignment="0" applyProtection="0"/>
    <xf numFmtId="0" fontId="15" fillId="41" borderId="0" applyNumberFormat="0" applyBorder="0" applyAlignment="0" applyProtection="0"/>
    <xf numFmtId="0" fontId="20" fillId="9" borderId="0" applyNumberFormat="0" applyBorder="0" applyAlignment="0" applyProtection="0"/>
    <xf numFmtId="0" fontId="55" fillId="0" borderId="14" applyNumberFormat="0" applyFill="0" applyAlignment="0" applyProtection="0"/>
    <xf numFmtId="0" fontId="40" fillId="9" borderId="0" applyNumberFormat="0" applyBorder="0" applyAlignment="0" applyProtection="0"/>
    <xf numFmtId="0" fontId="56" fillId="2" borderId="0" applyNumberFormat="0" applyBorder="0" applyAlignment="0" applyProtection="0"/>
    <xf numFmtId="49" fontId="0" fillId="0" borderId="0" applyFont="0" applyFill="0" applyBorder="0" applyAlignment="0" applyProtection="0"/>
    <xf numFmtId="0" fontId="24" fillId="10" borderId="0" applyNumberFormat="0" applyBorder="0" applyAlignment="0" applyProtection="0"/>
    <xf numFmtId="0" fontId="40" fillId="4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" fillId="5" borderId="0" applyNumberFormat="0" applyBorder="0" applyAlignment="0" applyProtection="0"/>
    <xf numFmtId="0" fontId="15" fillId="10" borderId="0" applyNumberFormat="0" applyBorder="0" applyAlignment="0" applyProtection="0"/>
    <xf numFmtId="0" fontId="24" fillId="10" borderId="0" applyNumberFormat="0" applyBorder="0" applyAlignment="0" applyProtection="0"/>
    <xf numFmtId="0" fontId="22" fillId="45" borderId="0" applyNumberFormat="0" applyBorder="0" applyAlignment="0" applyProtection="0"/>
    <xf numFmtId="0" fontId="24" fillId="10" borderId="0" applyNumberFormat="0" applyBorder="0" applyAlignment="0" applyProtection="0"/>
    <xf numFmtId="0" fontId="48" fillId="0" borderId="0">
      <alignment/>
      <protection/>
    </xf>
    <xf numFmtId="0" fontId="2" fillId="2" borderId="0" applyNumberFormat="0" applyBorder="0" applyAlignment="0" applyProtection="0"/>
    <xf numFmtId="0" fontId="57" fillId="0" borderId="0">
      <alignment/>
      <protection/>
    </xf>
    <xf numFmtId="0" fontId="20" fillId="2" borderId="0" applyNumberFormat="0" applyBorder="0" applyAlignment="0" applyProtection="0"/>
    <xf numFmtId="0" fontId="2" fillId="42" borderId="0" applyNumberFormat="0" applyBorder="0" applyAlignment="0" applyProtection="0"/>
    <xf numFmtId="0" fontId="56" fillId="2" borderId="0" applyNumberFormat="0" applyBorder="0" applyAlignment="0" applyProtection="0"/>
    <xf numFmtId="0" fontId="39" fillId="0" borderId="0">
      <alignment vertical="top"/>
      <protection/>
    </xf>
    <xf numFmtId="0" fontId="40" fillId="2" borderId="0" applyNumberFormat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2" borderId="0" applyNumberFormat="0" applyBorder="0" applyAlignment="0" applyProtection="0"/>
    <xf numFmtId="185" fontId="0" fillId="0" borderId="0" applyFont="0" applyFill="0" applyBorder="0" applyAlignment="0" applyProtection="0"/>
    <xf numFmtId="0" fontId="29" fillId="10" borderId="0" applyNumberFormat="0" applyBorder="0" applyAlignment="0" applyProtection="0"/>
    <xf numFmtId="177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39" fillId="0" borderId="0">
      <alignment vertical="top"/>
      <protection/>
    </xf>
    <xf numFmtId="178" fontId="58" fillId="46" borderId="0">
      <alignment/>
      <protection/>
    </xf>
    <xf numFmtId="0" fontId="2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59" fillId="9" borderId="0" applyNumberFormat="0" applyBorder="0" applyAlignment="0" applyProtection="0"/>
    <xf numFmtId="43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61" fillId="47" borderId="0" applyNumberFormat="0" applyBorder="0" applyAlignment="0" applyProtection="0"/>
    <xf numFmtId="0" fontId="62" fillId="0" borderId="15" applyNumberFormat="0" applyFill="0" applyAlignment="0" applyProtection="0"/>
    <xf numFmtId="0" fontId="15" fillId="2" borderId="0" applyNumberFormat="0" applyBorder="0" applyAlignment="0" applyProtection="0"/>
    <xf numFmtId="0" fontId="24" fillId="10" borderId="0" applyNumberFormat="0" applyBorder="0" applyAlignment="0" applyProtection="0"/>
    <xf numFmtId="186" fontId="0" fillId="0" borderId="0" applyFont="0" applyFill="0" applyBorder="0" applyAlignment="0" applyProtection="0"/>
    <xf numFmtId="0" fontId="17" fillId="17" borderId="2" applyNumberFormat="0" applyAlignment="0" applyProtection="0"/>
    <xf numFmtId="0" fontId="15" fillId="0" borderId="0">
      <alignment vertical="center"/>
      <protection/>
    </xf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9" borderId="0" applyNumberFormat="0" applyBorder="0" applyAlignment="0" applyProtection="0"/>
    <xf numFmtId="0" fontId="22" fillId="48" borderId="0" applyNumberFormat="0" applyBorder="0" applyAlignment="0" applyProtection="0"/>
    <xf numFmtId="10" fontId="0" fillId="0" borderId="0" applyFont="0" applyFill="0" applyBorder="0" applyAlignment="0" applyProtection="0"/>
    <xf numFmtId="0" fontId="28" fillId="0" borderId="0">
      <alignment/>
      <protection/>
    </xf>
    <xf numFmtId="0" fontId="39" fillId="0" borderId="0">
      <alignment vertical="top"/>
      <protection/>
    </xf>
    <xf numFmtId="0" fontId="16" fillId="9" borderId="0" applyNumberFormat="0" applyBorder="0" applyAlignment="0" applyProtection="0"/>
    <xf numFmtId="0" fontId="46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26" fillId="0" borderId="16" applyNumberFormat="0" applyFill="0" applyProtection="0">
      <alignment horizontal="left"/>
    </xf>
    <xf numFmtId="38" fontId="0" fillId="0" borderId="0" applyFont="0" applyFill="0" applyBorder="0" applyAlignment="0" applyProtection="0"/>
    <xf numFmtId="0" fontId="63" fillId="49" borderId="0" applyNumberFormat="0" applyBorder="0" applyAlignment="0" applyProtection="0"/>
    <xf numFmtId="191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9" borderId="0" applyNumberFormat="0" applyBorder="0" applyAlignment="0" applyProtection="0"/>
    <xf numFmtId="0" fontId="24" fillId="10" borderId="0" applyNumberFormat="0" applyBorder="0" applyAlignment="0" applyProtection="0"/>
    <xf numFmtId="0" fontId="28" fillId="0" borderId="0">
      <alignment/>
      <protection/>
    </xf>
    <xf numFmtId="179" fontId="1" fillId="0" borderId="17">
      <alignment vertical="center"/>
      <protection locked="0"/>
    </xf>
    <xf numFmtId="0" fontId="24" fillId="10" borderId="0" applyNumberFormat="0" applyBorder="0" applyAlignment="0" applyProtection="0"/>
    <xf numFmtId="192" fontId="0" fillId="0" borderId="0" applyFont="0" applyFill="0" applyBorder="0" applyAlignment="0" applyProtection="0"/>
    <xf numFmtId="0" fontId="64" fillId="0" borderId="0">
      <alignment/>
      <protection/>
    </xf>
    <xf numFmtId="0" fontId="24" fillId="10" borderId="0" applyNumberFormat="0" applyBorder="0" applyAlignment="0" applyProtection="0"/>
    <xf numFmtId="0" fontId="65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5" fillId="50" borderId="0" applyNumberFormat="0" applyBorder="0" applyAlignment="0" applyProtection="0"/>
    <xf numFmtId="0" fontId="20" fillId="9" borderId="0" applyNumberFormat="0" applyBorder="0" applyAlignment="0" applyProtection="0"/>
    <xf numFmtId="0" fontId="22" fillId="51" borderId="0" applyNumberFormat="0" applyBorder="0" applyAlignment="0" applyProtection="0"/>
    <xf numFmtId="193" fontId="0" fillId="0" borderId="0" applyFont="0" applyFill="0" applyProtection="0">
      <alignment/>
    </xf>
    <xf numFmtId="0" fontId="0" fillId="0" borderId="0" applyFont="0" applyFill="0" applyBorder="0" applyAlignment="0" applyProtection="0"/>
    <xf numFmtId="0" fontId="66" fillId="0" borderId="0">
      <alignment/>
      <protection/>
    </xf>
    <xf numFmtId="0" fontId="26" fillId="0" borderId="16" applyNumberFormat="0" applyFill="0" applyProtection="0">
      <alignment horizontal="right"/>
    </xf>
    <xf numFmtId="0" fontId="20" fillId="9" borderId="0" applyNumberFormat="0" applyBorder="0" applyAlignment="0" applyProtection="0"/>
    <xf numFmtId="0" fontId="51" fillId="9" borderId="0" applyNumberFormat="0" applyBorder="0" applyAlignment="0" applyProtection="0"/>
    <xf numFmtId="0" fontId="0" fillId="0" borderId="0">
      <alignment vertical="center"/>
      <protection/>
    </xf>
    <xf numFmtId="0" fontId="38" fillId="11" borderId="18" applyNumberFormat="0" applyAlignment="0" applyProtection="0"/>
    <xf numFmtId="0" fontId="67" fillId="0" borderId="0">
      <alignment/>
      <protection/>
    </xf>
    <xf numFmtId="0" fontId="47" fillId="38" borderId="0" applyNumberFormat="0" applyBorder="0" applyAlignment="0" applyProtection="0"/>
    <xf numFmtId="0" fontId="63" fillId="52" borderId="0" applyNumberFormat="0" applyBorder="0" applyAlignment="0" applyProtection="0"/>
    <xf numFmtId="0" fontId="25" fillId="5" borderId="0" applyNumberFormat="0" applyBorder="0" applyAlignment="0" applyProtection="0"/>
    <xf numFmtId="0" fontId="20" fillId="9" borderId="0" applyNumberFormat="0" applyBorder="0" applyAlignment="0" applyProtection="0"/>
    <xf numFmtId="0" fontId="63" fillId="53" borderId="0" applyNumberFormat="0" applyBorder="0" applyAlignment="0" applyProtection="0"/>
    <xf numFmtId="0" fontId="24" fillId="10" borderId="0" applyNumberFormat="0" applyBorder="0" applyAlignment="0" applyProtection="0"/>
    <xf numFmtId="3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14" fontId="18" fillId="0" borderId="0">
      <alignment horizontal="center" wrapText="1"/>
      <protection locked="0"/>
    </xf>
    <xf numFmtId="0" fontId="22" fillId="52" borderId="0" applyNumberFormat="0" applyBorder="0" applyAlignment="0" applyProtection="0"/>
    <xf numFmtId="3" fontId="0" fillId="0" borderId="0" applyFont="0" applyFill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70" fillId="0" borderId="19" applyNumberFormat="0" applyFill="0" applyAlignment="0" applyProtection="0"/>
    <xf numFmtId="43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72" fillId="0" borderId="0">
      <alignment/>
      <protection/>
    </xf>
    <xf numFmtId="0" fontId="24" fillId="10" borderId="0" applyNumberFormat="0" applyBorder="0" applyAlignment="0" applyProtection="0"/>
    <xf numFmtId="0" fontId="15" fillId="0" borderId="0">
      <alignment vertical="center"/>
      <protection locked="0"/>
    </xf>
    <xf numFmtId="0" fontId="50" fillId="19" borderId="0" applyNumberFormat="0" applyBorder="0" applyAlignment="0" applyProtection="0"/>
    <xf numFmtId="0" fontId="24" fillId="10" borderId="0" applyNumberFormat="0" applyBorder="0" applyAlignment="0" applyProtection="0"/>
    <xf numFmtId="179" fontId="1" fillId="0" borderId="17">
      <alignment vertical="center"/>
      <protection locked="0"/>
    </xf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0" fillId="0" borderId="0">
      <alignment/>
      <protection/>
    </xf>
    <xf numFmtId="0" fontId="73" fillId="0" borderId="16" applyNumberFormat="0" applyFill="0" applyProtection="0">
      <alignment horizontal="center"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74" fillId="0" borderId="20" applyNumberFormat="0" applyAlignment="0" applyProtection="0"/>
    <xf numFmtId="0" fontId="22" fillId="52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80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51" fillId="9" borderId="0" applyNumberFormat="0" applyBorder="0" applyAlignment="0" applyProtection="0"/>
    <xf numFmtId="0" fontId="0" fillId="0" borderId="0">
      <alignment/>
      <protection/>
    </xf>
    <xf numFmtId="0" fontId="61" fillId="54" borderId="0" applyNumberFormat="0" applyBorder="0" applyAlignment="0" applyProtection="0"/>
    <xf numFmtId="0" fontId="22" fillId="49" borderId="0" applyNumberFormat="0" applyBorder="0" applyAlignment="0" applyProtection="0"/>
    <xf numFmtId="0" fontId="48" fillId="0" borderId="0">
      <alignment/>
      <protection/>
    </xf>
    <xf numFmtId="0" fontId="51" fillId="9" borderId="0" applyNumberFormat="0" applyBorder="0" applyAlignment="0" applyProtection="0"/>
    <xf numFmtId="0" fontId="24" fillId="10" borderId="0" applyNumberFormat="0" applyBorder="0" applyAlignment="0" applyProtection="0"/>
    <xf numFmtId="0" fontId="43" fillId="19" borderId="0" applyNumberFormat="0" applyBorder="0" applyAlignment="0" applyProtection="0"/>
    <xf numFmtId="0" fontId="40" fillId="55" borderId="0" applyNumberFormat="0" applyBorder="0" applyAlignment="0" applyProtection="0"/>
    <xf numFmtId="0" fontId="51" fillId="9" borderId="0" applyNumberFormat="0" applyBorder="0" applyAlignment="0" applyProtection="0"/>
    <xf numFmtId="0" fontId="43" fillId="10" borderId="0" applyNumberFormat="0" applyBorder="0" applyAlignment="0" applyProtection="0"/>
    <xf numFmtId="183" fontId="0" fillId="0" borderId="0" applyFont="0" applyFill="0" applyBorder="0" applyAlignment="0" applyProtection="0"/>
    <xf numFmtId="0" fontId="26" fillId="0" borderId="0">
      <alignment/>
      <protection/>
    </xf>
    <xf numFmtId="0" fontId="28" fillId="0" borderId="0">
      <alignment/>
      <protection/>
    </xf>
    <xf numFmtId="43" fontId="0" fillId="0" borderId="0" applyFont="0" applyFill="0" applyBorder="0" applyAlignment="0" applyProtection="0"/>
    <xf numFmtId="0" fontId="22" fillId="45" borderId="0" applyNumberFormat="0" applyBorder="0" applyAlignment="0" applyProtection="0"/>
    <xf numFmtId="0" fontId="63" fillId="52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194" fontId="0" fillId="0" borderId="0" applyFont="0" applyFill="0" applyBorder="0" applyAlignment="0" applyProtection="0"/>
    <xf numFmtId="0" fontId="24" fillId="10" borderId="0" applyNumberFormat="0" applyBorder="0" applyAlignment="0" applyProtection="0"/>
    <xf numFmtId="1" fontId="1" fillId="0" borderId="17">
      <alignment vertical="center"/>
      <protection locked="0"/>
    </xf>
    <xf numFmtId="0" fontId="75" fillId="0" borderId="0" applyProtection="0">
      <alignment/>
    </xf>
    <xf numFmtId="195" fontId="0" fillId="0" borderId="0" applyFont="0" applyFill="0" applyBorder="0" applyAlignment="0" applyProtection="0"/>
    <xf numFmtId="0" fontId="24" fillId="10" borderId="0" applyNumberFormat="0" applyBorder="0" applyAlignment="0" applyProtection="0"/>
    <xf numFmtId="0" fontId="51" fillId="9" borderId="0" applyNumberFormat="0" applyBorder="0" applyAlignment="0" applyProtection="0"/>
    <xf numFmtId="0" fontId="39" fillId="0" borderId="0">
      <alignment vertical="top"/>
      <protection/>
    </xf>
    <xf numFmtId="0" fontId="20" fillId="2" borderId="0" applyNumberFormat="0" applyBorder="0" applyAlignment="0" applyProtection="0"/>
    <xf numFmtId="0" fontId="26" fillId="0" borderId="0">
      <alignment/>
      <protection/>
    </xf>
    <xf numFmtId="0" fontId="3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0" fontId="62" fillId="0" borderId="15" applyNumberFormat="0" applyFill="0" applyAlignment="0" applyProtection="0"/>
    <xf numFmtId="9" fontId="0" fillId="0" borderId="0" applyFont="0" applyFill="0" applyBorder="0" applyAlignment="0" applyProtection="0"/>
    <xf numFmtId="0" fontId="38" fillId="11" borderId="18" applyNumberFormat="0" applyAlignment="0" applyProtection="0"/>
    <xf numFmtId="0" fontId="19" fillId="5" borderId="2" applyNumberFormat="0" applyAlignment="0" applyProtection="0"/>
    <xf numFmtId="0" fontId="52" fillId="10" borderId="0" applyNumberFormat="0" applyBorder="0" applyAlignment="0" applyProtection="0"/>
    <xf numFmtId="0" fontId="76" fillId="0" borderId="21">
      <alignment horizontal="center"/>
      <protection/>
    </xf>
    <xf numFmtId="0" fontId="20" fillId="9" borderId="0" applyNumberFormat="0" applyBorder="0" applyAlignment="0" applyProtection="0"/>
    <xf numFmtId="0" fontId="28" fillId="0" borderId="0">
      <alignment/>
      <protection/>
    </xf>
    <xf numFmtId="0" fontId="48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26" fillId="0" borderId="0">
      <alignment/>
      <protection/>
    </xf>
    <xf numFmtId="0" fontId="52" fillId="10" borderId="0" applyNumberFormat="0" applyBorder="0" applyAlignment="0" applyProtection="0"/>
    <xf numFmtId="0" fontId="24" fillId="19" borderId="0" applyNumberFormat="0" applyBorder="0" applyAlignment="0" applyProtection="0"/>
    <xf numFmtId="0" fontId="29" fillId="10" borderId="0" applyNumberFormat="0" applyBorder="0" applyAlignment="0" applyProtection="0"/>
    <xf numFmtId="0" fontId="16" fillId="2" borderId="0" applyNumberFormat="0" applyBorder="0" applyAlignment="0" applyProtection="0"/>
    <xf numFmtId="9" fontId="0" fillId="0" borderId="0" applyFont="0" applyFill="0" applyBorder="0" applyAlignment="0" applyProtection="0"/>
    <xf numFmtId="0" fontId="22" fillId="56" borderId="0" applyNumberFormat="0" applyBorder="0" applyAlignment="0" applyProtection="0"/>
    <xf numFmtId="0" fontId="51" fillId="9" borderId="0" applyNumberFormat="0" applyBorder="0" applyAlignment="0" applyProtection="0"/>
    <xf numFmtId="0" fontId="42" fillId="0" borderId="22" applyNumberFormat="0" applyFill="0" applyAlignment="0" applyProtection="0"/>
    <xf numFmtId="0" fontId="24" fillId="19" borderId="0" applyNumberFormat="0" applyBorder="0" applyAlignment="0" applyProtection="0"/>
    <xf numFmtId="0" fontId="74" fillId="0" borderId="23">
      <alignment horizontal="left" vertical="center"/>
      <protection/>
    </xf>
    <xf numFmtId="0" fontId="24" fillId="10" borderId="0" applyNumberFormat="0" applyBorder="0" applyAlignment="0" applyProtection="0"/>
    <xf numFmtId="0" fontId="0" fillId="0" borderId="0">
      <alignment/>
      <protection/>
    </xf>
    <xf numFmtId="1" fontId="1" fillId="0" borderId="17">
      <alignment vertical="center"/>
      <protection locked="0"/>
    </xf>
    <xf numFmtId="9" fontId="0" fillId="0" borderId="0" applyFont="0" applyFill="0" applyBorder="0" applyAlignment="0" applyProtection="0"/>
    <xf numFmtId="0" fontId="16" fillId="2" borderId="0" applyNumberFormat="0" applyBorder="0" applyAlignment="0" applyProtection="0"/>
    <xf numFmtId="188" fontId="0" fillId="0" borderId="0" applyFont="0" applyFill="0" applyBorder="0" applyAlignment="0" applyProtection="0"/>
    <xf numFmtId="0" fontId="2" fillId="9" borderId="0" applyNumberFormat="0" applyBorder="0" applyAlignment="0" applyProtection="0"/>
    <xf numFmtId="0" fontId="20" fillId="9" borderId="0" applyNumberFormat="0" applyBorder="0" applyAlignment="0" applyProtection="0"/>
    <xf numFmtId="0" fontId="25" fillId="41" borderId="0" applyNumberFormat="0" applyBorder="0" applyAlignment="0" applyProtection="0"/>
    <xf numFmtId="0" fontId="0" fillId="0" borderId="0">
      <alignment vertical="center"/>
      <protection/>
    </xf>
    <xf numFmtId="0" fontId="29" fillId="10" borderId="0" applyNumberFormat="0" applyBorder="0" applyAlignment="0" applyProtection="0"/>
    <xf numFmtId="0" fontId="63" fillId="57" borderId="0" applyNumberFormat="0" applyBorder="0" applyAlignment="0" applyProtection="0"/>
    <xf numFmtId="0" fontId="56" fillId="2" borderId="0" applyNumberFormat="0" applyBorder="0" applyAlignment="0" applyProtection="0"/>
    <xf numFmtId="183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197" fontId="0" fillId="0" borderId="0" applyFont="0" applyFill="0" applyBorder="0" applyAlignment="0" applyProtection="0"/>
    <xf numFmtId="0" fontId="24" fillId="10" borderId="0" applyNumberFormat="0" applyBorder="0" applyAlignment="0" applyProtection="0"/>
    <xf numFmtId="0" fontId="15" fillId="58" borderId="0" applyNumberFormat="0" applyBorder="0" applyAlignment="0" applyProtection="0"/>
    <xf numFmtId="0" fontId="24" fillId="10" borderId="0" applyNumberFormat="0" applyBorder="0" applyAlignment="0" applyProtection="0"/>
    <xf numFmtId="40" fontId="0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56" fillId="2" borderId="0" applyNumberFormat="0" applyBorder="0" applyAlignment="0" applyProtection="0"/>
    <xf numFmtId="0" fontId="20" fillId="9" borderId="0" applyNumberFormat="0" applyBorder="0" applyAlignment="0" applyProtection="0"/>
    <xf numFmtId="0" fontId="0" fillId="0" borderId="0">
      <alignment vertical="center"/>
      <protection/>
    </xf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37" fontId="77" fillId="0" borderId="0">
      <alignment/>
      <protection/>
    </xf>
    <xf numFmtId="0" fontId="24" fillId="10" borderId="0" applyNumberFormat="0" applyBorder="0" applyAlignment="0" applyProtection="0"/>
    <xf numFmtId="189" fontId="26" fillId="0" borderId="0">
      <alignment/>
      <protection/>
    </xf>
    <xf numFmtId="0" fontId="2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19" borderId="0" applyNumberFormat="0" applyBorder="0" applyAlignment="0" applyProtection="0"/>
    <xf numFmtId="196" fontId="78" fillId="0" borderId="0">
      <alignment/>
      <protection/>
    </xf>
    <xf numFmtId="0" fontId="0" fillId="0" borderId="0">
      <alignment/>
      <protection/>
    </xf>
    <xf numFmtId="0" fontId="63" fillId="58" borderId="0" applyNumberFormat="0" applyBorder="0" applyAlignment="0" applyProtection="0"/>
    <xf numFmtId="0" fontId="0" fillId="0" borderId="0">
      <alignment/>
      <protection/>
    </xf>
    <xf numFmtId="0" fontId="51" fillId="9" borderId="0" applyNumberFormat="0" applyBorder="0" applyAlignment="0" applyProtection="0"/>
    <xf numFmtId="0" fontId="28" fillId="0" borderId="0">
      <alignment/>
      <protection/>
    </xf>
    <xf numFmtId="0" fontId="15" fillId="55" borderId="0" applyNumberFormat="0" applyBorder="0" applyAlignment="0" applyProtection="0"/>
    <xf numFmtId="0" fontId="56" fillId="2" borderId="0" applyNumberFormat="0" applyBorder="0" applyAlignment="0" applyProtection="0"/>
    <xf numFmtId="0" fontId="16" fillId="2" borderId="0" applyNumberFormat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24" fillId="10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43" fillId="19" borderId="0" applyNumberFormat="0" applyBorder="0" applyAlignment="0" applyProtection="0"/>
    <xf numFmtId="0" fontId="24" fillId="10" borderId="0" applyNumberFormat="0" applyBorder="0" applyAlignment="0" applyProtection="0"/>
    <xf numFmtId="0" fontId="28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2" fillId="53" borderId="0" applyNumberFormat="0" applyBorder="0" applyAlignment="0" applyProtection="0"/>
    <xf numFmtId="0" fontId="51" fillId="9" borderId="0" applyNumberFormat="0" applyBorder="0" applyAlignment="0" applyProtection="0"/>
    <xf numFmtId="0" fontId="48" fillId="0" borderId="0">
      <alignment/>
      <protection/>
    </xf>
    <xf numFmtId="0" fontId="22" fillId="58" borderId="0" applyNumberFormat="0" applyBorder="0" applyAlignment="0" applyProtection="0"/>
    <xf numFmtId="0" fontId="0" fillId="0" borderId="0">
      <alignment/>
      <protection/>
    </xf>
    <xf numFmtId="0" fontId="61" fillId="59" borderId="0" applyNumberFormat="0" applyBorder="0" applyAlignment="0" applyProtection="0"/>
    <xf numFmtId="0" fontId="79" fillId="0" borderId="3" applyNumberFormat="0" applyFill="0" applyProtection="0">
      <alignment horizontal="center"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63" fillId="48" borderId="0" applyNumberFormat="0" applyBorder="0" applyAlignment="0" applyProtection="0"/>
    <xf numFmtId="0" fontId="0" fillId="0" borderId="0">
      <alignment/>
      <protection/>
    </xf>
    <xf numFmtId="0" fontId="24" fillId="19" borderId="0" applyNumberFormat="0" applyBorder="0" applyAlignment="0" applyProtection="0"/>
    <xf numFmtId="0" fontId="0" fillId="0" borderId="0">
      <alignment vertical="center"/>
      <protection/>
    </xf>
    <xf numFmtId="0" fontId="80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71" fillId="0" borderId="24" applyNumberFormat="0" applyFill="0" applyAlignment="0" applyProtection="0"/>
    <xf numFmtId="190" fontId="67" fillId="0" borderId="0">
      <alignment/>
      <protection/>
    </xf>
    <xf numFmtId="0" fontId="0" fillId="0" borderId="0">
      <alignment vertical="center"/>
      <protection/>
    </xf>
    <xf numFmtId="0" fontId="63" fillId="60" borderId="0" applyNumberFormat="0" applyBorder="0" applyAlignment="0" applyProtection="0"/>
    <xf numFmtId="0" fontId="20" fillId="9" borderId="0" applyNumberFormat="0" applyBorder="0" applyAlignment="0" applyProtection="0"/>
    <xf numFmtId="0" fontId="15" fillId="41" borderId="0" applyNumberFormat="0" applyBorder="0" applyAlignment="0" applyProtection="0"/>
    <xf numFmtId="200" fontId="76" fillId="0" borderId="25" applyAlignment="0" applyProtection="0"/>
    <xf numFmtId="0" fontId="51" fillId="9" borderId="0" applyNumberFormat="0" applyBorder="0" applyAlignment="0" applyProtection="0"/>
    <xf numFmtId="0" fontId="24" fillId="10" borderId="0" applyNumberFormat="0" applyBorder="0" applyAlignment="0" applyProtection="0"/>
    <xf numFmtId="0" fontId="15" fillId="17" borderId="0" applyNumberFormat="0" applyBorder="0" applyAlignment="0" applyProtection="0"/>
    <xf numFmtId="0" fontId="48" fillId="0" borderId="0">
      <alignment/>
      <protection/>
    </xf>
    <xf numFmtId="0" fontId="40" fillId="58" borderId="0" applyNumberFormat="0" applyBorder="0" applyAlignment="0" applyProtection="0"/>
    <xf numFmtId="0" fontId="20" fillId="9" borderId="0" applyNumberFormat="0" applyBorder="0" applyAlignment="0" applyProtection="0"/>
    <xf numFmtId="0" fontId="53" fillId="43" borderId="13">
      <alignment/>
      <protection locked="0"/>
    </xf>
    <xf numFmtId="0" fontId="51" fillId="9" borderId="0" applyNumberFormat="0" applyBorder="0" applyAlignment="0" applyProtection="0"/>
    <xf numFmtId="0" fontId="20" fillId="9" borderId="0" applyNumberFormat="0" applyBorder="0" applyAlignment="0" applyProtection="0"/>
    <xf numFmtId="15" fontId="0" fillId="0" borderId="0" applyFont="0" applyFill="0" applyBorder="0" applyAlignment="0" applyProtection="0"/>
    <xf numFmtId="0" fontId="26" fillId="0" borderId="0">
      <alignment/>
      <protection/>
    </xf>
    <xf numFmtId="0" fontId="28" fillId="0" borderId="0">
      <alignment/>
      <protection/>
    </xf>
    <xf numFmtId="0" fontId="15" fillId="9" borderId="0" applyNumberFormat="0" applyBorder="0" applyAlignment="0" applyProtection="0"/>
    <xf numFmtId="0" fontId="28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5" fillId="11" borderId="0" applyNumberFormat="0" applyBorder="0" applyAlignment="0" applyProtection="0"/>
    <xf numFmtId="0" fontId="24" fillId="1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>
      <alignment/>
      <protection/>
    </xf>
    <xf numFmtId="0" fontId="24" fillId="19" borderId="0" applyNumberFormat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24" fillId="10" borderId="0" applyNumberFormat="0" applyBorder="0" applyAlignment="0" applyProtection="0"/>
    <xf numFmtId="0" fontId="15" fillId="0" borderId="0">
      <alignment vertical="center"/>
      <protection/>
    </xf>
    <xf numFmtId="0" fontId="22" fillId="57" borderId="0" applyNumberFormat="0" applyBorder="0" applyAlignment="0" applyProtection="0"/>
    <xf numFmtId="0" fontId="28" fillId="0" borderId="0">
      <alignment/>
      <protection/>
    </xf>
    <xf numFmtId="43" fontId="0" fillId="0" borderId="0" applyFont="0" applyFill="0" applyBorder="0" applyAlignment="0" applyProtection="0"/>
    <xf numFmtId="0" fontId="24" fillId="10" borderId="0" applyNumberFormat="0" applyBorder="0" applyAlignment="0" applyProtection="0"/>
    <xf numFmtId="41" fontId="0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5" fillId="17" borderId="0" applyNumberFormat="0" applyBorder="0" applyAlignment="0" applyProtection="0"/>
    <xf numFmtId="0" fontId="2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43" borderId="13">
      <alignment/>
      <protection locked="0"/>
    </xf>
    <xf numFmtId="0" fontId="51" fillId="9" borderId="0" applyNumberFormat="0" applyBorder="0" applyAlignment="0" applyProtection="0"/>
    <xf numFmtId="0" fontId="22" fillId="60" borderId="0" applyNumberFormat="0" applyBorder="0" applyAlignment="0" applyProtection="0"/>
    <xf numFmtId="0" fontId="0" fillId="0" borderId="0">
      <alignment/>
      <protection/>
    </xf>
    <xf numFmtId="0" fontId="15" fillId="19" borderId="0" applyNumberFormat="0" applyBorder="0" applyAlignment="0" applyProtection="0"/>
    <xf numFmtId="0" fontId="0" fillId="61" borderId="0" applyNumberFormat="0" applyFont="0" applyBorder="0" applyAlignment="0" applyProtection="0"/>
    <xf numFmtId="0" fontId="46" fillId="19" borderId="0" applyNumberFormat="0" applyBorder="0" applyAlignment="0" applyProtection="0"/>
    <xf numFmtId="0" fontId="15" fillId="53" borderId="0" applyNumberFormat="0" applyBorder="0" applyAlignment="0" applyProtection="0"/>
    <xf numFmtId="0" fontId="24" fillId="10" borderId="0" applyNumberFormat="0" applyBorder="0" applyAlignment="0" applyProtection="0"/>
    <xf numFmtId="0" fontId="43" fillId="19" borderId="0" applyNumberFormat="0" applyBorder="0" applyAlignment="0" applyProtection="0"/>
    <xf numFmtId="0" fontId="2" fillId="44" borderId="0" applyNumberFormat="0" applyBorder="0" applyAlignment="0" applyProtection="0"/>
    <xf numFmtId="0" fontId="43" fillId="19" borderId="0" applyNumberFormat="0" applyBorder="0" applyAlignment="0" applyProtection="0"/>
    <xf numFmtId="0" fontId="40" fillId="41" borderId="0" applyNumberFormat="0" applyBorder="0" applyAlignment="0" applyProtection="0"/>
    <xf numFmtId="0" fontId="0" fillId="0" borderId="0" applyFont="0" applyFill="0" applyBorder="0" applyAlignment="0" applyProtection="0"/>
    <xf numFmtId="199" fontId="67" fillId="0" borderId="0">
      <alignment/>
      <protection/>
    </xf>
    <xf numFmtId="0" fontId="29" fillId="10" borderId="0" applyNumberFormat="0" applyBorder="0" applyAlignment="0" applyProtection="0"/>
    <xf numFmtId="195" fontId="0" fillId="0" borderId="0" applyFont="0" applyFill="0" applyBorder="0" applyAlignment="0" applyProtection="0"/>
    <xf numFmtId="198" fontId="39" fillId="0" borderId="0" applyFill="0" applyBorder="0" applyAlignment="0">
      <protection/>
    </xf>
    <xf numFmtId="0" fontId="29" fillId="10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24" fillId="10" borderId="0" applyNumberFormat="0" applyBorder="0" applyAlignment="0" applyProtection="0"/>
    <xf numFmtId="0" fontId="81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0" fontId="28" fillId="0" borderId="0">
      <alignment/>
      <protection/>
    </xf>
    <xf numFmtId="0" fontId="63" fillId="45" borderId="0" applyNumberFormat="0" applyBorder="0" applyAlignment="0" applyProtection="0"/>
    <xf numFmtId="0" fontId="20" fillId="9" borderId="0" applyNumberFormat="0" applyBorder="0" applyAlignment="0" applyProtection="0"/>
    <xf numFmtId="0" fontId="0" fillId="42" borderId="26" applyNumberFormat="0" applyFont="0" applyAlignment="0" applyProtection="0"/>
    <xf numFmtId="0" fontId="48" fillId="0" borderId="0">
      <alignment/>
      <protection locked="0"/>
    </xf>
    <xf numFmtId="41" fontId="0" fillId="0" borderId="0" applyFont="0" applyFill="0" applyBorder="0" applyAlignment="0" applyProtection="0"/>
    <xf numFmtId="0" fontId="2" fillId="44" borderId="0" applyNumberFormat="0" applyBorder="0" applyAlignment="0" applyProtection="0"/>
    <xf numFmtId="0" fontId="0" fillId="0" borderId="0">
      <alignment/>
      <protection/>
    </xf>
    <xf numFmtId="0" fontId="40" fillId="10" borderId="0" applyNumberFormat="0" applyBorder="0" applyAlignment="0" applyProtection="0"/>
    <xf numFmtId="0" fontId="46" fillId="19" borderId="0" applyNumberFormat="0" applyBorder="0" applyAlignment="0" applyProtection="0"/>
    <xf numFmtId="0" fontId="82" fillId="0" borderId="0">
      <alignment/>
      <protection/>
    </xf>
    <xf numFmtId="0" fontId="0" fillId="0" borderId="0">
      <alignment/>
      <protection/>
    </xf>
    <xf numFmtId="0" fontId="46" fillId="10" borderId="0" applyNumberFormat="0" applyBorder="0" applyAlignment="0" applyProtection="0"/>
    <xf numFmtId="0" fontId="20" fillId="9" borderId="0" applyNumberFormat="0" applyBorder="0" applyAlignment="0" applyProtection="0"/>
    <xf numFmtId="0" fontId="63" fillId="56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9" fillId="10" borderId="0" applyNumberFormat="0" applyBorder="0" applyAlignment="0" applyProtection="0"/>
    <xf numFmtId="0" fontId="20" fillId="9" borderId="0" applyNumberFormat="0" applyBorder="0" applyAlignment="0" applyProtection="0"/>
    <xf numFmtId="0" fontId="0" fillId="42" borderId="26" applyNumberFormat="0" applyFont="0" applyAlignment="0" applyProtection="0"/>
    <xf numFmtId="0" fontId="46" fillId="19" borderId="0" applyNumberFormat="0" applyBorder="0" applyAlignment="0" applyProtection="0"/>
    <xf numFmtId="0" fontId="46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83" fillId="0" borderId="27" applyNumberFormat="0" applyFill="0" applyAlignment="0" applyProtection="0"/>
    <xf numFmtId="0" fontId="29" fillId="10" borderId="0" applyNumberFormat="0" applyBorder="0" applyAlignment="0" applyProtection="0"/>
    <xf numFmtId="0" fontId="80" fillId="0" borderId="0" applyNumberFormat="0" applyFill="0" applyBorder="0" applyAlignment="0" applyProtection="0"/>
    <xf numFmtId="0" fontId="39" fillId="0" borderId="0">
      <alignment vertical="top"/>
      <protection/>
    </xf>
    <xf numFmtId="0" fontId="24" fillId="10" borderId="0" applyNumberFormat="0" applyBorder="0" applyAlignment="0" applyProtection="0"/>
    <xf numFmtId="0" fontId="63" fillId="51" borderId="0" applyNumberFormat="0" applyBorder="0" applyAlignment="0" applyProtection="0"/>
    <xf numFmtId="0" fontId="63" fillId="45" borderId="0" applyNumberFormat="0" applyBorder="0" applyAlignment="0" applyProtection="0"/>
    <xf numFmtId="182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9" borderId="0" applyNumberFormat="0" applyBorder="0" applyAlignment="0" applyProtection="0"/>
    <xf numFmtId="0" fontId="24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203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4" fillId="10" borderId="0" applyNumberFormat="0" applyBorder="0" applyAlignment="0" applyProtection="0"/>
    <xf numFmtId="0" fontId="40" fillId="17" borderId="0" applyNumberFormat="0" applyBorder="0" applyAlignment="0" applyProtection="0"/>
    <xf numFmtId="0" fontId="25" fillId="62" borderId="0" applyNumberFormat="0" applyBorder="0" applyAlignment="0" applyProtection="0"/>
    <xf numFmtId="0" fontId="25" fillId="60" borderId="0" applyNumberFormat="0" applyBorder="0" applyAlignment="0" applyProtection="0"/>
    <xf numFmtId="0" fontId="84" fillId="5" borderId="0" applyNumberFormat="0" applyBorder="0" applyAlignment="0" applyProtection="0"/>
    <xf numFmtId="0" fontId="85" fillId="0" borderId="28" applyNumberFormat="0" applyFill="0" applyAlignment="0" applyProtection="0"/>
    <xf numFmtId="0" fontId="43" fillId="19" borderId="0" applyNumberFormat="0" applyBorder="0" applyAlignment="0" applyProtection="0"/>
    <xf numFmtId="0" fontId="48" fillId="0" borderId="0">
      <alignment/>
      <protection/>
    </xf>
    <xf numFmtId="0" fontId="24" fillId="10" borderId="0" applyNumberFormat="0" applyBorder="0" applyAlignment="0" applyProtection="0"/>
    <xf numFmtId="1" fontId="26" fillId="0" borderId="3" applyFill="0" applyProtection="0">
      <alignment horizontal="center"/>
    </xf>
    <xf numFmtId="187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0" borderId="0">
      <alignment/>
      <protection/>
    </xf>
    <xf numFmtId="0" fontId="84" fillId="42" borderId="17" applyNumberFormat="0" applyBorder="0" applyAlignment="0" applyProtection="0"/>
    <xf numFmtId="0" fontId="24" fillId="10" borderId="0" applyNumberFormat="0" applyBorder="0" applyAlignment="0" applyProtection="0"/>
    <xf numFmtId="0" fontId="20" fillId="9" borderId="0" applyNumberFormat="0" applyBorder="0" applyAlignment="0" applyProtection="0"/>
    <xf numFmtId="0" fontId="25" fillId="45" borderId="0" applyNumberFormat="0" applyBorder="0" applyAlignment="0" applyProtection="0"/>
    <xf numFmtId="0" fontId="0" fillId="0" borderId="0">
      <alignment/>
      <protection/>
    </xf>
    <xf numFmtId="0" fontId="50" fillId="1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10" borderId="0" applyNumberFormat="0" applyBorder="0" applyAlignment="0" applyProtection="0"/>
    <xf numFmtId="26" fontId="15" fillId="0" borderId="0">
      <alignment/>
      <protection/>
    </xf>
    <xf numFmtId="178" fontId="86" fillId="63" borderId="0">
      <alignment/>
      <protection/>
    </xf>
    <xf numFmtId="0" fontId="49" fillId="2" borderId="0" applyNumberFormat="0" applyBorder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0" borderId="0">
      <alignment vertical="top"/>
      <protection/>
    </xf>
    <xf numFmtId="0" fontId="56" fillId="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204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16" fillId="9" borderId="0" applyNumberFormat="0" applyBorder="0" applyAlignment="0" applyProtection="0"/>
    <xf numFmtId="0" fontId="89" fillId="0" borderId="0" applyProtection="0">
      <alignment/>
    </xf>
    <xf numFmtId="0" fontId="40" fillId="53" borderId="0" applyNumberFormat="0" applyBorder="0" applyAlignment="0" applyProtection="0"/>
    <xf numFmtId="0" fontId="46" fillId="19" borderId="0" applyNumberFormat="0" applyBorder="0" applyAlignment="0" applyProtection="0"/>
    <xf numFmtId="0" fontId="20" fillId="2" borderId="0" applyNumberFormat="0" applyBorder="0" applyAlignment="0" applyProtection="0"/>
    <xf numFmtId="0" fontId="20" fillId="9" borderId="0" applyNumberFormat="0" applyBorder="0" applyAlignment="0" applyProtection="0"/>
    <xf numFmtId="0" fontId="29" fillId="10" borderId="0" applyNumberFormat="0" applyBorder="0" applyAlignment="0" applyProtection="0"/>
    <xf numFmtId="0" fontId="20" fillId="9" borderId="0" applyNumberFormat="0" applyBorder="0" applyAlignment="0" applyProtection="0"/>
    <xf numFmtId="0" fontId="24" fillId="10" borderId="0" applyNumberFormat="0" applyBorder="0" applyAlignment="0" applyProtection="0"/>
    <xf numFmtId="0" fontId="20" fillId="9" borderId="0" applyNumberFormat="0" applyBorder="0" applyAlignment="0" applyProtection="0"/>
    <xf numFmtId="0" fontId="48" fillId="0" borderId="0">
      <alignment/>
      <protection/>
    </xf>
    <xf numFmtId="0" fontId="2" fillId="44" borderId="0" applyNumberFormat="0" applyBorder="0" applyAlignment="0" applyProtection="0"/>
    <xf numFmtId="0" fontId="86" fillId="0" borderId="0">
      <alignment/>
      <protection/>
    </xf>
    <xf numFmtId="0" fontId="25" fillId="41" borderId="0" applyNumberFormat="0" applyBorder="0" applyAlignment="0" applyProtection="0"/>
    <xf numFmtId="0" fontId="0" fillId="0" borderId="0">
      <alignment/>
      <protection/>
    </xf>
    <xf numFmtId="0" fontId="24" fillId="10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48" fillId="0" borderId="0">
      <alignment/>
      <protection/>
    </xf>
    <xf numFmtId="0" fontId="20" fillId="9" borderId="0" applyNumberFormat="0" applyBorder="0" applyAlignment="0" applyProtection="0"/>
    <xf numFmtId="0" fontId="24" fillId="19" borderId="0" applyNumberFormat="0" applyBorder="0" applyAlignment="0" applyProtection="0"/>
    <xf numFmtId="0" fontId="2" fillId="42" borderId="0" applyNumberFormat="0" applyBorder="0" applyAlignment="0" applyProtection="0"/>
    <xf numFmtId="0" fontId="15" fillId="0" borderId="0">
      <alignment vertical="center"/>
      <protection/>
    </xf>
    <xf numFmtId="0" fontId="84" fillId="42" borderId="17" applyNumberFormat="0" applyBorder="0" applyAlignment="0" applyProtection="0"/>
    <xf numFmtId="0" fontId="56" fillId="9" borderId="0" applyNumberFormat="0" applyBorder="0" applyAlignment="0" applyProtection="0"/>
    <xf numFmtId="0" fontId="74" fillId="0" borderId="0" applyProtection="0">
      <alignment/>
    </xf>
    <xf numFmtId="0" fontId="24" fillId="10" borderId="0" applyNumberFormat="0" applyBorder="0" applyAlignment="0" applyProtection="0"/>
    <xf numFmtId="181" fontId="67" fillId="0" borderId="0">
      <alignment/>
      <protection/>
    </xf>
    <xf numFmtId="2" fontId="75" fillId="0" borderId="0" applyProtection="0">
      <alignment/>
    </xf>
    <xf numFmtId="0" fontId="51" fillId="9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205" fontId="0" fillId="0" borderId="0" applyFont="0" applyFill="0" applyBorder="0" applyAlignment="0" applyProtection="0"/>
    <xf numFmtId="0" fontId="28" fillId="0" borderId="0">
      <alignment/>
      <protection/>
    </xf>
    <xf numFmtId="0" fontId="25" fillId="50" borderId="0" applyNumberFormat="0" applyBorder="0" applyAlignment="0" applyProtection="0"/>
    <xf numFmtId="0" fontId="0" fillId="0" borderId="0">
      <alignment vertical="center"/>
      <protection/>
    </xf>
    <xf numFmtId="0" fontId="90" fillId="0" borderId="0">
      <alignment/>
      <protection/>
    </xf>
    <xf numFmtId="0" fontId="46" fillId="19" borderId="0" applyNumberFormat="0" applyBorder="0" applyAlignment="0" applyProtection="0"/>
    <xf numFmtId="0" fontId="57" fillId="0" borderId="0">
      <alignment/>
      <protection/>
    </xf>
    <xf numFmtId="41" fontId="0" fillId="0" borderId="0" applyFont="0" applyFill="0" applyBorder="0" applyAlignment="0" applyProtection="0"/>
    <xf numFmtId="0" fontId="75" fillId="0" borderId="29" applyProtection="0">
      <alignment/>
    </xf>
    <xf numFmtId="0" fontId="51" fillId="9" borderId="0" applyNumberFormat="0" applyBorder="0" applyAlignment="0" applyProtection="0"/>
    <xf numFmtId="0" fontId="91" fillId="0" borderId="0" applyNumberFormat="0" applyFill="0" applyBorder="0" applyAlignment="0" applyProtection="0"/>
    <xf numFmtId="0" fontId="67" fillId="0" borderId="0">
      <alignment/>
      <protection/>
    </xf>
    <xf numFmtId="0" fontId="92" fillId="0" borderId="0">
      <alignment vertical="center"/>
      <protection/>
    </xf>
    <xf numFmtId="0" fontId="2" fillId="17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6" fillId="0" borderId="0">
      <alignment/>
      <protection/>
    </xf>
    <xf numFmtId="0" fontId="20" fillId="9" borderId="0" applyNumberFormat="0" applyBorder="0" applyAlignment="0" applyProtection="0"/>
    <xf numFmtId="0" fontId="79" fillId="0" borderId="3" applyNumberFormat="0" applyFill="0" applyProtection="0">
      <alignment horizontal="left"/>
    </xf>
    <xf numFmtId="0" fontId="20" fillId="2" borderId="0" applyNumberFormat="0" applyBorder="0" applyAlignment="0" applyProtection="0"/>
    <xf numFmtId="0" fontId="16" fillId="9" borderId="0" applyNumberFormat="0" applyBorder="0" applyAlignment="0" applyProtection="0"/>
    <xf numFmtId="0" fontId="24" fillId="10" borderId="0" applyNumberFormat="0" applyBorder="0" applyAlignment="0" applyProtection="0"/>
    <xf numFmtId="0" fontId="51" fillId="9" borderId="0" applyNumberFormat="0" applyBorder="0" applyAlignment="0" applyProtection="0"/>
    <xf numFmtId="0" fontId="93" fillId="0" borderId="0">
      <alignment/>
      <protection/>
    </xf>
    <xf numFmtId="0" fontId="20" fillId="9" borderId="0" applyNumberFormat="0" applyBorder="0" applyAlignment="0" applyProtection="0"/>
    <xf numFmtId="0" fontId="36" fillId="5" borderId="12" applyNumberFormat="0" applyAlignment="0" applyProtection="0"/>
    <xf numFmtId="0" fontId="94" fillId="10" borderId="0" applyNumberFormat="0" applyBorder="0" applyAlignment="0" applyProtection="0"/>
    <xf numFmtId="20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8" fillId="0" borderId="0">
      <alignment/>
      <protection/>
    </xf>
    <xf numFmtId="0" fontId="24" fillId="10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16" fillId="0" borderId="30" xfId="0" applyNumberFormat="1" applyFont="1" applyBorder="1" applyAlignment="1">
      <alignment vertical="center" wrapText="1"/>
    </xf>
    <xf numFmtId="0" fontId="116" fillId="0" borderId="30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0" fontId="116" fillId="0" borderId="32" xfId="0" applyNumberFormat="1" applyFont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0" fontId="0" fillId="0" borderId="30" xfId="0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293" applyFont="1" applyFill="1" applyBorder="1" applyAlignment="1" applyProtection="1">
      <alignment horizontal="center" vertical="center" wrapText="1"/>
      <protection locked="0"/>
    </xf>
    <xf numFmtId="0" fontId="4" fillId="0" borderId="0" xfId="293" applyFont="1" applyFill="1" applyBorder="1" applyAlignment="1" applyProtection="1">
      <alignment horizontal="left" vertical="center" wrapText="1"/>
      <protection locked="0"/>
    </xf>
    <xf numFmtId="0" fontId="5" fillId="0" borderId="0" xfId="293" applyFont="1" applyFill="1" applyBorder="1" applyAlignment="1" applyProtection="1">
      <alignment vertical="center" wrapText="1"/>
      <protection locked="0"/>
    </xf>
    <xf numFmtId="0" fontId="5" fillId="0" borderId="0" xfId="293" applyFont="1" applyFill="1" applyBorder="1" applyAlignment="1" applyProtection="1">
      <alignment horizontal="center" vertical="center" wrapText="1"/>
      <protection locked="0"/>
    </xf>
    <xf numFmtId="0" fontId="5" fillId="0" borderId="0" xfId="293" applyFont="1" applyFill="1" applyBorder="1" applyAlignment="1" applyProtection="1">
      <alignment horizontal="left" vertical="center" wrapText="1"/>
      <protection locked="0"/>
    </xf>
    <xf numFmtId="0" fontId="5" fillId="0" borderId="0" xfId="293" applyFont="1" applyFill="1" applyBorder="1" applyAlignment="1" applyProtection="1">
      <alignment horizontal="right" vertical="center" wrapText="1"/>
      <protection locked="0"/>
    </xf>
    <xf numFmtId="0" fontId="6" fillId="0" borderId="33" xfId="293" applyFont="1" applyFill="1" applyBorder="1" applyAlignment="1" applyProtection="1">
      <alignment horizontal="right" vertical="center" wrapText="1"/>
      <protection locked="0"/>
    </xf>
    <xf numFmtId="0" fontId="6" fillId="64" borderId="17" xfId="293" applyFont="1" applyFill="1" applyBorder="1" applyAlignment="1" applyProtection="1">
      <alignment horizontal="center" vertical="center" wrapText="1"/>
      <protection locked="0"/>
    </xf>
    <xf numFmtId="0" fontId="6" fillId="0" borderId="17" xfId="247" applyFont="1" applyFill="1" applyBorder="1" applyAlignment="1">
      <alignment horizontal="center" vertical="center" wrapText="1"/>
      <protection/>
    </xf>
    <xf numFmtId="0" fontId="6" fillId="0" borderId="17" xfId="293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justify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justify" vertical="center" wrapText="1"/>
    </xf>
    <xf numFmtId="0" fontId="117" fillId="0" borderId="17" xfId="0" applyNumberFormat="1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18" fillId="0" borderId="17" xfId="0" applyNumberFormat="1" applyFont="1" applyFill="1" applyBorder="1" applyAlignment="1">
      <alignment horizontal="left" vertical="center" wrapText="1"/>
    </xf>
    <xf numFmtId="0" fontId="3" fillId="0" borderId="31" xfId="0" applyNumberFormat="1" applyFont="1" applyFill="1" applyBorder="1" applyAlignment="1">
      <alignment horizontal="justify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118" fillId="0" borderId="31" xfId="0" applyNumberFormat="1" applyFont="1" applyFill="1" applyBorder="1" applyAlignment="1">
      <alignment horizontal="left" vertical="center" wrapText="1"/>
    </xf>
    <xf numFmtId="0" fontId="117" fillId="0" borderId="17" xfId="0" applyNumberFormat="1" applyFont="1" applyFill="1" applyBorder="1" applyAlignment="1">
      <alignment horizontal="justify" vertical="center" wrapText="1"/>
    </xf>
    <xf numFmtId="0" fontId="117" fillId="0" borderId="17" xfId="0" applyNumberFormat="1" applyFont="1" applyFill="1" applyBorder="1" applyAlignment="1">
      <alignment horizontal="center" vertical="center" wrapText="1"/>
    </xf>
    <xf numFmtId="0" fontId="117" fillId="0" borderId="17" xfId="0" applyFont="1" applyFill="1" applyBorder="1" applyAlignment="1">
      <alignment horizontal="justify" vertical="center"/>
    </xf>
    <xf numFmtId="0" fontId="117" fillId="0" borderId="17" xfId="0" applyFont="1" applyFill="1" applyBorder="1" applyAlignment="1">
      <alignment horizontal="center" vertical="center"/>
    </xf>
    <xf numFmtId="0" fontId="117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3" fillId="0" borderId="16" xfId="252" applyFont="1" applyFill="1" applyBorder="1" applyAlignment="1">
      <alignment horizontal="left" vertical="center" wrapText="1"/>
      <protection/>
    </xf>
    <xf numFmtId="0" fontId="3" fillId="0" borderId="17" xfId="252" applyFont="1" applyFill="1" applyBorder="1" applyAlignment="1">
      <alignment horizontal="left" vertical="center" wrapText="1"/>
      <protection/>
    </xf>
    <xf numFmtId="0" fontId="117" fillId="0" borderId="30" xfId="0" applyNumberFormat="1" applyFont="1" applyFill="1" applyBorder="1" applyAlignment="1">
      <alignment horizontal="left" vertical="center" wrapText="1"/>
    </xf>
    <xf numFmtId="206" fontId="3" fillId="0" borderId="17" xfId="550" applyNumberFormat="1" applyFont="1" applyFill="1" applyBorder="1" applyAlignment="1" applyProtection="1">
      <alignment horizontal="left" vertical="center" wrapText="1"/>
      <protection locked="0"/>
    </xf>
    <xf numFmtId="206" fontId="3" fillId="0" borderId="17" xfId="550" applyNumberFormat="1" applyFont="1" applyFill="1" applyBorder="1" applyAlignment="1" applyProtection="1">
      <alignment horizontal="center" vertical="center" wrapText="1"/>
      <protection locked="0"/>
    </xf>
    <xf numFmtId="0" fontId="119" fillId="0" borderId="17" xfId="0" applyFont="1" applyFill="1" applyBorder="1" applyAlignment="1" applyProtection="1">
      <alignment horizontal="justify" vertical="center" wrapText="1"/>
      <protection locked="0"/>
    </xf>
    <xf numFmtId="0" fontId="119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207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center"/>
    </xf>
    <xf numFmtId="0" fontId="117" fillId="0" borderId="30" xfId="0" applyNumberFormat="1" applyFont="1" applyBorder="1" applyAlignment="1">
      <alignment horizontal="center" vertical="center" wrapText="1"/>
    </xf>
    <xf numFmtId="0" fontId="117" fillId="0" borderId="30" xfId="0" applyNumberFormat="1" applyFont="1" applyBorder="1" applyAlignment="1">
      <alignment horizontal="left" vertical="center" wrapText="1"/>
    </xf>
    <xf numFmtId="0" fontId="117" fillId="0" borderId="30" xfId="0" applyNumberFormat="1" applyFont="1" applyBorder="1" applyAlignment="1">
      <alignment horizontal="justify" vertical="center" wrapText="1"/>
    </xf>
    <xf numFmtId="208" fontId="117" fillId="0" borderId="30" xfId="0" applyNumberFormat="1" applyFont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208" fontId="3" fillId="0" borderId="30" xfId="0" applyNumberFormat="1" applyFont="1" applyFill="1" applyBorder="1" applyAlignment="1">
      <alignment horizontal="center" vertical="center" wrapText="1"/>
    </xf>
    <xf numFmtId="0" fontId="3" fillId="0" borderId="17" xfId="118" applyFont="1" applyFill="1" applyBorder="1" applyAlignment="1">
      <alignment horizontal="center" vertical="center" wrapText="1"/>
      <protection/>
    </xf>
    <xf numFmtId="208" fontId="3" fillId="0" borderId="17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208" fontId="3" fillId="0" borderId="17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208" fontId="117" fillId="0" borderId="3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208" fontId="3" fillId="0" borderId="17" xfId="563" applyNumberFormat="1" applyFont="1" applyFill="1" applyBorder="1" applyAlignment="1">
      <alignment horizontal="center" vertical="center" wrapText="1"/>
      <protection/>
    </xf>
    <xf numFmtId="208" fontId="3" fillId="0" borderId="17" xfId="561" applyNumberFormat="1" applyFont="1" applyFill="1" applyBorder="1" applyAlignment="1">
      <alignment horizontal="center" vertical="center"/>
      <protection/>
    </xf>
    <xf numFmtId="0" fontId="3" fillId="0" borderId="30" xfId="561" applyFont="1" applyFill="1" applyBorder="1" applyAlignment="1">
      <alignment horizontal="center" vertical="center" wrapText="1"/>
      <protection/>
    </xf>
    <xf numFmtId="208" fontId="3" fillId="0" borderId="30" xfId="0" applyNumberFormat="1" applyFont="1" applyFill="1" applyBorder="1" applyAlignment="1">
      <alignment horizontal="center" vertical="center"/>
    </xf>
    <xf numFmtId="209" fontId="3" fillId="0" borderId="30" xfId="505" applyNumberFormat="1" applyFont="1" applyFill="1" applyBorder="1" applyAlignment="1">
      <alignment horizontal="center" vertical="center" wrapText="1"/>
      <protection/>
    </xf>
    <xf numFmtId="0" fontId="3" fillId="0" borderId="17" xfId="550" applyFont="1" applyFill="1" applyBorder="1" applyAlignment="1" applyProtection="1">
      <alignment horizontal="justify" vertical="center" wrapText="1"/>
      <protection locked="0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17" xfId="561" applyFont="1" applyFill="1" applyBorder="1" applyAlignment="1">
      <alignment horizontal="center" vertical="center" wrapText="1"/>
      <protection/>
    </xf>
    <xf numFmtId="206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36" xfId="561" applyFont="1" applyFill="1" applyBorder="1" applyAlignment="1">
      <alignment horizontal="center" vertical="center" wrapText="1"/>
      <protection/>
    </xf>
    <xf numFmtId="0" fontId="6" fillId="0" borderId="3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208" fontId="6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0" fontId="6" fillId="0" borderId="33" xfId="0" applyNumberFormat="1" applyFont="1" applyFill="1" applyBorder="1" applyAlignment="1">
      <alignment horizontal="right" vertical="center" wrapText="1"/>
    </xf>
    <xf numFmtId="0" fontId="6" fillId="0" borderId="33" xfId="0" applyFont="1" applyFill="1" applyBorder="1" applyAlignment="1">
      <alignment horizontal="center" vertical="center" wrapText="1"/>
    </xf>
    <xf numFmtId="10" fontId="6" fillId="0" borderId="17" xfId="0" applyNumberFormat="1" applyFont="1" applyFill="1" applyBorder="1" applyAlignment="1">
      <alignment horizontal="center" vertical="center" wrapText="1"/>
    </xf>
    <xf numFmtId="10" fontId="6" fillId="0" borderId="31" xfId="0" applyNumberFormat="1" applyFont="1" applyFill="1" applyBorder="1" applyAlignment="1">
      <alignment horizontal="center" vertical="center" wrapText="1"/>
    </xf>
    <xf numFmtId="207" fontId="6" fillId="0" borderId="17" xfId="0" applyNumberFormat="1" applyFont="1" applyFill="1" applyBorder="1" applyAlignment="1">
      <alignment horizontal="center" vertical="center" wrapText="1"/>
    </xf>
    <xf numFmtId="10" fontId="6" fillId="0" borderId="16" xfId="0" applyNumberFormat="1" applyFont="1" applyFill="1" applyBorder="1" applyAlignment="1">
      <alignment horizontal="center" vertical="center" wrapText="1"/>
    </xf>
    <xf numFmtId="210" fontId="117" fillId="0" borderId="30" xfId="0" applyNumberFormat="1" applyFont="1" applyBorder="1" applyAlignment="1">
      <alignment horizontal="center" vertical="center" wrapText="1"/>
    </xf>
    <xf numFmtId="206" fontId="117" fillId="0" borderId="30" xfId="0" applyNumberFormat="1" applyFont="1" applyBorder="1" applyAlignment="1">
      <alignment horizontal="center" vertical="center" wrapText="1"/>
    </xf>
    <xf numFmtId="208" fontId="117" fillId="0" borderId="30" xfId="0" applyNumberFormat="1" applyFont="1" applyBorder="1" applyAlignment="1">
      <alignment horizontal="left" vertical="center" wrapText="1"/>
    </xf>
    <xf numFmtId="208" fontId="117" fillId="0" borderId="30" xfId="0" applyNumberFormat="1" applyFont="1" applyFill="1" applyBorder="1" applyAlignment="1">
      <alignment horizontal="left" vertical="center" wrapText="1"/>
    </xf>
    <xf numFmtId="210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left" vertical="center" wrapText="1"/>
      <protection/>
    </xf>
    <xf numFmtId="210" fontId="117" fillId="0" borderId="30" xfId="0" applyNumberFormat="1" applyFont="1" applyFill="1" applyBorder="1" applyAlignment="1">
      <alignment horizontal="center" vertical="center" wrapText="1"/>
    </xf>
    <xf numFmtId="206" fontId="117" fillId="0" borderId="30" xfId="0" applyNumberFormat="1" applyFont="1" applyFill="1" applyBorder="1" applyAlignment="1">
      <alignment horizontal="center" vertical="center" wrapText="1"/>
    </xf>
    <xf numFmtId="0" fontId="3" fillId="0" borderId="17" xfId="241" applyFont="1" applyFill="1" applyBorder="1" applyAlignment="1">
      <alignment horizontal="left" vertical="center" wrapText="1"/>
      <protection/>
    </xf>
    <xf numFmtId="0" fontId="3" fillId="0" borderId="17" xfId="0" applyFont="1" applyFill="1" applyBorder="1" applyAlignment="1">
      <alignment vertical="center" wrapText="1"/>
    </xf>
    <xf numFmtId="0" fontId="3" fillId="0" borderId="17" xfId="561" applyFont="1" applyFill="1" applyBorder="1" applyAlignment="1">
      <alignment horizontal="left" vertical="center" wrapText="1"/>
      <protection/>
    </xf>
    <xf numFmtId="211" fontId="3" fillId="0" borderId="17" xfId="0" applyNumberFormat="1" applyFont="1" applyFill="1" applyBorder="1" applyAlignment="1">
      <alignment horizontal="left" vertical="center" wrapText="1"/>
    </xf>
    <xf numFmtId="210" fontId="6" fillId="0" borderId="17" xfId="0" applyNumberFormat="1" applyFont="1" applyFill="1" applyBorder="1" applyAlignment="1">
      <alignment horizontal="center" vertical="center" wrapText="1"/>
    </xf>
    <xf numFmtId="206" fontId="6" fillId="0" borderId="17" xfId="0" applyNumberFormat="1" applyFont="1" applyFill="1" applyBorder="1" applyAlignment="1">
      <alignment horizontal="center" vertical="center" wrapText="1"/>
    </xf>
    <xf numFmtId="206" fontId="120" fillId="0" borderId="30" xfId="0" applyNumberFormat="1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207" fontId="3" fillId="0" borderId="0" xfId="0" applyNumberFormat="1" applyFont="1" applyFill="1" applyBorder="1" applyAlignment="1">
      <alignment horizontal="center" vertical="center" wrapText="1"/>
    </xf>
    <xf numFmtId="209" fontId="121" fillId="0" borderId="0" xfId="0" applyNumberFormat="1" applyFont="1" applyAlignment="1">
      <alignment horizontal="center" vertical="center" wrapText="1"/>
    </xf>
    <xf numFmtId="0" fontId="117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20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2" fillId="0" borderId="33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justify" vertical="center" wrapText="1"/>
      <protection locked="0"/>
    </xf>
    <xf numFmtId="206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>
      <alignment horizontal="left" vertical="center" wrapText="1"/>
    </xf>
    <xf numFmtId="207" fontId="12" fillId="0" borderId="0" xfId="0" applyNumberFormat="1" applyFont="1" applyFill="1" applyBorder="1" applyAlignment="1">
      <alignment horizontal="right" vertical="center" wrapText="1"/>
    </xf>
    <xf numFmtId="207" fontId="6" fillId="0" borderId="23" xfId="0" applyNumberFormat="1" applyFont="1" applyFill="1" applyBorder="1" applyAlignment="1">
      <alignment horizontal="center" vertical="center" wrapText="1"/>
    </xf>
    <xf numFmtId="207" fontId="6" fillId="0" borderId="35" xfId="0" applyNumberFormat="1" applyFont="1" applyFill="1" applyBorder="1" applyAlignment="1">
      <alignment horizontal="center" vertical="center" wrapText="1"/>
    </xf>
    <xf numFmtId="207" fontId="3" fillId="0" borderId="17" xfId="0" applyNumberFormat="1" applyFont="1" applyFill="1" applyBorder="1" applyAlignment="1">
      <alignment horizontal="center" vertical="center" wrapText="1"/>
    </xf>
    <xf numFmtId="0" fontId="3" fillId="0" borderId="17" xfId="197" applyFont="1" applyFill="1" applyBorder="1" applyAlignment="1">
      <alignment horizontal="left" vertical="center" wrapText="1"/>
      <protection/>
    </xf>
    <xf numFmtId="212" fontId="3" fillId="0" borderId="17" xfId="0" applyNumberFormat="1" applyFont="1" applyFill="1" applyBorder="1" applyAlignment="1">
      <alignment horizontal="center" vertical="center" wrapText="1"/>
    </xf>
    <xf numFmtId="0" fontId="117" fillId="0" borderId="17" xfId="0" applyFont="1" applyFill="1" applyBorder="1" applyAlignment="1">
      <alignment horizontal="left" vertical="center" wrapText="1"/>
    </xf>
    <xf numFmtId="58" fontId="3" fillId="0" borderId="17" xfId="0" applyNumberFormat="1" applyFont="1" applyFill="1" applyBorder="1" applyAlignment="1" applyProtection="1">
      <alignment horizontal="left" vertical="center" wrapText="1"/>
      <protection/>
    </xf>
    <xf numFmtId="58" fontId="117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center" vertical="center" wrapText="1"/>
    </xf>
    <xf numFmtId="58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213" fontId="0" fillId="0" borderId="0" xfId="0" applyNumberFormat="1" applyFont="1" applyFill="1" applyAlignment="1">
      <alignment vertical="center"/>
    </xf>
    <xf numFmtId="214" fontId="0" fillId="0" borderId="0" xfId="0" applyNumberFormat="1" applyFont="1" applyFill="1" applyAlignment="1">
      <alignment vertical="center"/>
    </xf>
    <xf numFmtId="0" fontId="14" fillId="0" borderId="0" xfId="355" applyFont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213" fontId="6" fillId="0" borderId="41" xfId="0" applyNumberFormat="1" applyFont="1" applyFill="1" applyBorder="1" applyAlignment="1">
      <alignment horizontal="center" vertical="center" wrapText="1"/>
    </xf>
    <xf numFmtId="214" fontId="6" fillId="0" borderId="42" xfId="0" applyNumberFormat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213" fontId="6" fillId="0" borderId="17" xfId="0" applyNumberFormat="1" applyFont="1" applyFill="1" applyBorder="1" applyAlignment="1">
      <alignment horizontal="center" vertical="center"/>
    </xf>
    <xf numFmtId="213" fontId="6" fillId="0" borderId="44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213" fontId="6" fillId="0" borderId="47" xfId="0" applyNumberFormat="1" applyFont="1" applyFill="1" applyBorder="1" applyAlignment="1">
      <alignment horizontal="center" vertical="center"/>
    </xf>
    <xf numFmtId="213" fontId="6" fillId="0" borderId="48" xfId="0" applyNumberFormat="1" applyFont="1" applyFill="1" applyBorder="1" applyAlignment="1">
      <alignment horizontal="center" vertical="center"/>
    </xf>
    <xf numFmtId="0" fontId="14" fillId="0" borderId="0" xfId="355" applyFont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</cellXfs>
  <cellStyles count="568">
    <cellStyle name="Normal" xfId="0"/>
    <cellStyle name="Currency [0]" xfId="15"/>
    <cellStyle name="好_05玉溪" xfId="16"/>
    <cellStyle name="Currency" xfId="17"/>
    <cellStyle name="20% - 强调文字颜色 3" xfId="18"/>
    <cellStyle name="输入" xfId="19"/>
    <cellStyle name="args.style" xfId="20"/>
    <cellStyle name="Accent2 - 40%" xfId="21"/>
    <cellStyle name="Comma [0]" xfId="22"/>
    <cellStyle name="40% - 强调文字颜色 3" xfId="23"/>
    <cellStyle name="计算 2" xfId="24"/>
    <cellStyle name="Comma" xfId="25"/>
    <cellStyle name="好_汇总" xfId="26"/>
    <cellStyle name="差" xfId="27"/>
    <cellStyle name="60% - 强调文字颜色 3" xfId="28"/>
    <cellStyle name="好_1003牟定县" xfId="29"/>
    <cellStyle name="Hyperlink" xfId="30"/>
    <cellStyle name="差_奖励补助测算5.23新" xfId="31"/>
    <cellStyle name="Accent2 - 60%" xfId="32"/>
    <cellStyle name="日期" xfId="33"/>
    <cellStyle name="Percent" xfId="34"/>
    <cellStyle name="Followed Hyperlink" xfId="35"/>
    <cellStyle name="常规 6" xfId="36"/>
    <cellStyle name="注释" xfId="37"/>
    <cellStyle name="_ET_STYLE_NoName_00__Sheet3" xfId="38"/>
    <cellStyle name="差_2006年分析表" xfId="39"/>
    <cellStyle name="差_教师绩效工资测算表（离退休按各地上报数测算）2009年1月1日" xfId="40"/>
    <cellStyle name="差_2007年政法部门业务指标" xfId="41"/>
    <cellStyle name="标题 4" xfId="42"/>
    <cellStyle name="差_指标五" xfId="43"/>
    <cellStyle name="好_奖励补助测算5.23新" xfId="44"/>
    <cellStyle name="警告文本" xfId="45"/>
    <cellStyle name="60% - 强调文字颜色 2" xfId="46"/>
    <cellStyle name="标题" xfId="47"/>
    <cellStyle name="差_奖励补助测算5.22测试" xfId="48"/>
    <cellStyle name="解释性文本" xfId="49"/>
    <cellStyle name="标题 1" xfId="50"/>
    <cellStyle name="百分比 4" xfId="51"/>
    <cellStyle name="0,0_x000d__x000a_NA_x000d__x000a_" xfId="52"/>
    <cellStyle name="标题 2" xfId="53"/>
    <cellStyle name="60% - 强调文字颜色 1" xfId="54"/>
    <cellStyle name="标题 3" xfId="55"/>
    <cellStyle name="60% - 强调文字颜色 4" xfId="56"/>
    <cellStyle name="输出" xfId="57"/>
    <cellStyle name="Input" xfId="58"/>
    <cellStyle name="计算" xfId="59"/>
    <cellStyle name="检查单元格" xfId="60"/>
    <cellStyle name="_ET_STYLE_NoName_00__县公司" xfId="61"/>
    <cellStyle name="40% - 强调文字颜色 4 2" xfId="62"/>
    <cellStyle name="好_2009年一般性转移支付标准工资_地方配套按人均增幅控制8.30一般预算平均增幅、人均可用财力平均增幅两次控制、社会治安系数调整、案件数调整xl" xfId="63"/>
    <cellStyle name="20% - 强调文字颜色 6" xfId="64"/>
    <cellStyle name="好_三季度－表二" xfId="65"/>
    <cellStyle name="Currency [0]" xfId="66"/>
    <cellStyle name="强调文字颜色 2" xfId="67"/>
    <cellStyle name="链接单元格" xfId="68"/>
    <cellStyle name="差_教育厅提供义务教育及高中教师人数（2009年1月6日）" xfId="69"/>
    <cellStyle name="汇总" xfId="70"/>
    <cellStyle name="差_Book2" xfId="71"/>
    <cellStyle name="好" xfId="72"/>
    <cellStyle name="e鯪9Y_x000b_ 4_2013年指标初排2" xfId="73"/>
    <cellStyle name="Heading 3" xfId="74"/>
    <cellStyle name="适中" xfId="75"/>
    <cellStyle name="20% - 强调文字颜色 5" xfId="76"/>
    <cellStyle name="常规_1_1 2" xfId="77"/>
    <cellStyle name="强调文字颜色 1" xfId="78"/>
    <cellStyle name="20% - 强调文字颜色 1" xfId="79"/>
    <cellStyle name="40% - 强调文字颜色 1" xfId="80"/>
    <cellStyle name="输出 2" xfId="81"/>
    <cellStyle name="20% - 强调文字颜色 2" xfId="82"/>
    <cellStyle name="好_2013年固定资产投资和重大前期项目计划建议表（1120)0" xfId="83"/>
    <cellStyle name="差_2013年固定资产投资和重大前期项目计划建议表（1120)3" xfId="84"/>
    <cellStyle name="40% - 强调文字颜色 2" xfId="85"/>
    <cellStyle name="千位分隔[0] 2" xfId="86"/>
    <cellStyle name="强调文字颜色 3" xfId="87"/>
    <cellStyle name="强调文字颜色 4" xfId="88"/>
    <cellStyle name="PSChar" xfId="89"/>
    <cellStyle name="e鯪9Y_x000b__2013年固定资产投资和重大前期项目计划建议表（1120)0" xfId="90"/>
    <cellStyle name="20% - 强调文字颜色 4" xfId="91"/>
    <cellStyle name="40% - 强调文字颜色 4" xfId="92"/>
    <cellStyle name="强调文字颜色 5" xfId="93"/>
    <cellStyle name="好_2013年固定资产投资和重大前期项目计划建议表（1120)3" xfId="94"/>
    <cellStyle name="40% - 强调文字颜色 5" xfId="95"/>
    <cellStyle name="60% - 强调文字颜色 5" xfId="96"/>
    <cellStyle name="差_2006年全省财力计算表（中央、决算）" xfId="97"/>
    <cellStyle name="强调文字颜色 6" xfId="98"/>
    <cellStyle name="好_业务工作量指标" xfId="99"/>
    <cellStyle name="适中 2" xfId="100"/>
    <cellStyle name="40% - 强调文字颜色 6" xfId="101"/>
    <cellStyle name="_弱电系统设备配置报价清单" xfId="102"/>
    <cellStyle name="60% - 强调文字颜色 6" xfId="103"/>
    <cellStyle name="好_下半年禁吸戒毒经费1000万元" xfId="104"/>
    <cellStyle name="好_教育厅提供义务教育及高中教师人数（2009年1月6日）" xfId="105"/>
    <cellStyle name="好_Book1_县公司" xfId="106"/>
    <cellStyle name="差_Book1_银行账户情况表_2010年12月" xfId="107"/>
    <cellStyle name="40% - 强调文字颜色 5 2" xfId="108"/>
    <cellStyle name="好_2006年分析表" xfId="109"/>
    <cellStyle name="㼿㼿㼿㼿㼿㼿㼿㼿㼿㼿㼿?" xfId="110"/>
    <cellStyle name="s]_x005f_x000d__x000a_load=_x005f_x000d__x000a_run=_x005f_x000d__x000a_NullPort=None_x005f_x000d__x000a_device=HP LaserJet 4 Plus,HPPCL5MS,LPT1:_x005f_x000d__x000a__x005f_x000d__x000a_[Desktop]_x005f_x000d__x000a_Wallpaper=(无)_x005f_x000d__x000a_TileWallp" xfId="111"/>
    <cellStyle name="差_11大理" xfId="112"/>
    <cellStyle name="差_汇总-县级财政报表附表" xfId="113"/>
    <cellStyle name="分级显示行_1_13区汇总" xfId="114"/>
    <cellStyle name="Accent2 - 20%" xfId="115"/>
    <cellStyle name="好_2016年固定资产投资计划建议表总表1009" xfId="116"/>
    <cellStyle name="sstot" xfId="117"/>
    <cellStyle name="常规_2018年政府投资项目计划表1130" xfId="118"/>
    <cellStyle name="Black" xfId="119"/>
    <cellStyle name="警告文本 2" xfId="120"/>
    <cellStyle name="40% - Accent5" xfId="121"/>
    <cellStyle name="好_不用软件计算9.1不考虑经费管理评价xl" xfId="122"/>
    <cellStyle name="Heading 2" xfId="123"/>
    <cellStyle name="20% - 强调文字颜色 3 2" xfId="124"/>
    <cellStyle name="好_03昭通" xfId="125"/>
    <cellStyle name="_Book1_4" xfId="126"/>
    <cellStyle name="差_奖励补助测算5.24冯铸" xfId="127"/>
    <cellStyle name="20% - 强调文字颜色 1 2" xfId="128"/>
    <cellStyle name="好_2006年水利统计指标统计表" xfId="129"/>
    <cellStyle name="好_奖励补助测算5.24冯铸" xfId="130"/>
    <cellStyle name="Accent4 - 40%" xfId="131"/>
    <cellStyle name="20% - Accent2" xfId="132"/>
    <cellStyle name="差_县公司" xfId="133"/>
    <cellStyle name="Accent5_公安安全支出补充表5.14" xfId="134"/>
    <cellStyle name="差_2016年固定资产投资计划建议表总表1.20" xfId="135"/>
    <cellStyle name="_ET_STYLE_NoName_00__2013年指标初排2" xfId="136"/>
    <cellStyle name="Accent5 - 20%" xfId="137"/>
    <cellStyle name="_ET_STYLE_NoName_00__Book1_2" xfId="138"/>
    <cellStyle name="好_11大理" xfId="139"/>
    <cellStyle name="Accent6 - 20%" xfId="140"/>
    <cellStyle name="好_M03" xfId="141"/>
    <cellStyle name="_ET_STYLE_NoName_00__银行账户情况表_2010年12月" xfId="142"/>
    <cellStyle name="20% - 强调文字颜色 5 2" xfId="143"/>
    <cellStyle name="콤마_BOILER-CO1" xfId="144"/>
    <cellStyle name="寘嬫愗傝_Region Orders (2)" xfId="145"/>
    <cellStyle name="Milliers_!!!GO" xfId="146"/>
    <cellStyle name="好_指标四" xfId="147"/>
    <cellStyle name="Moneda [0]_96 Risk" xfId="148"/>
    <cellStyle name="差_县级基础数据" xfId="149"/>
    <cellStyle name="烹拳 [0]_ +Foil &amp; -FOIL &amp; PAPER" xfId="150"/>
    <cellStyle name="好_财政供养人员" xfId="151"/>
    <cellStyle name="_Book1_金融业务培训人员情况表" xfId="152"/>
    <cellStyle name="Linked Cells" xfId="153"/>
    <cellStyle name="好_地方配套按人均增幅控制8.31（调整结案率后）xl" xfId="154"/>
    <cellStyle name="差_Book1" xfId="155"/>
    <cellStyle name="差_地方配套按人均增幅控制8.30xl" xfId="156"/>
    <cellStyle name="好_Book1_1" xfId="157"/>
    <cellStyle name="千位分隔 2" xfId="158"/>
    <cellStyle name="Followed Hyperlink_AheadBehind.xls Chart 23" xfId="159"/>
    <cellStyle name="好_基础数据分析" xfId="160"/>
    <cellStyle name="强调 1" xfId="161"/>
    <cellStyle name="链接单元格 2" xfId="162"/>
    <cellStyle name="20% - Accent5" xfId="163"/>
    <cellStyle name="差_云南水利电力有限公司" xfId="164"/>
    <cellStyle name="Comma_!!!GO" xfId="165"/>
    <cellStyle name="输入 2" xfId="166"/>
    <cellStyle name="常规 2 8" xfId="167"/>
    <cellStyle name="差_高中教师人数（教育厅1.6日提供）" xfId="168"/>
    <cellStyle name="差_建行" xfId="169"/>
    <cellStyle name="e鯪9Y_x000b_ 20" xfId="170"/>
    <cellStyle name="e鯪9Y_x000b_ 15" xfId="171"/>
    <cellStyle name="好_2009年一般性转移支付标准工资_奖励补助测算5.23新" xfId="172"/>
    <cellStyle name="Accent1_公安安全支出补充表5.14" xfId="173"/>
    <cellStyle name="Percent [2]" xfId="174"/>
    <cellStyle name="_ET_STYLE_NoName_00__松阳县2012年投资计划建议表" xfId="175"/>
    <cellStyle name="_Book1_1" xfId="176"/>
    <cellStyle name="好_汇总-县级财政报表附表" xfId="177"/>
    <cellStyle name="差_2013年固定资产投资和重大前期项目计划建议表（1120)0" xfId="178"/>
    <cellStyle name="好_2007年检察院案件数" xfId="179"/>
    <cellStyle name="好_~4190974" xfId="180"/>
    <cellStyle name="Heading 4" xfId="181"/>
    <cellStyle name="商品名称" xfId="182"/>
    <cellStyle name="콤마 [0]_BOILER-CO1" xfId="183"/>
    <cellStyle name="60% - 强调文字颜色 1 2" xfId="184"/>
    <cellStyle name="Valuta (0)_pldt" xfId="185"/>
    <cellStyle name="好_1110洱源县" xfId="186"/>
    <cellStyle name="好_奖励补助测算7.25 (version 1) (version 1)" xfId="187"/>
    <cellStyle name="差_银行账户情况表_2010年12月" xfId="188"/>
    <cellStyle name="常规_2016年丽水市重点建设项目形象进度计划申报表0125" xfId="189"/>
    <cellStyle name="小数" xfId="190"/>
    <cellStyle name="差_云南省2008年转移支付测算——州市本级考核部分及政策性测算" xfId="191"/>
    <cellStyle name="Tusental_pldt" xfId="192"/>
    <cellStyle name="표준_0N-HANDLING " xfId="193"/>
    <cellStyle name="Bad" xfId="194"/>
    <cellStyle name="昗弨_Pacific Region P&amp;L" xfId="195"/>
    <cellStyle name="Good" xfId="196"/>
    <cellStyle name="常规 10" xfId="197"/>
    <cellStyle name="_Sheet1" xfId="198"/>
    <cellStyle name="Accent1" xfId="199"/>
    <cellStyle name="好_2016年固定资产投资计划建议表总表1.20" xfId="200"/>
    <cellStyle name="Accent2_公安安全支出补充表5.14" xfId="201"/>
    <cellStyle name="Pourcentage_pldt" xfId="202"/>
    <cellStyle name="통화 [0]_BOILER-CO1" xfId="203"/>
    <cellStyle name="未定义" xfId="204"/>
    <cellStyle name="编号" xfId="205"/>
    <cellStyle name="好_2008云南省分县市中小学教职工统计表（教育厅提供）" xfId="206"/>
    <cellStyle name="好_丽江汇总" xfId="207"/>
    <cellStyle name="常规 20" xfId="208"/>
    <cellStyle name="Check Cell" xfId="209"/>
    <cellStyle name="普通_ 白土" xfId="210"/>
    <cellStyle name="Neutral" xfId="211"/>
    <cellStyle name="60% - 强调文字颜色 4 2" xfId="212"/>
    <cellStyle name="Accent3 - 60%" xfId="213"/>
    <cellStyle name="好_2009年一般性转移支付标准工资_~4190974" xfId="214"/>
    <cellStyle name="60% - 强调文字颜色 3 2" xfId="215"/>
    <cellStyle name="差 2" xfId="216"/>
    <cellStyle name="Red" xfId="217"/>
    <cellStyle name="e鯪9Y_x000b_ 2" xfId="218"/>
    <cellStyle name="e鯪9Y_x000b_ 4 2" xfId="219"/>
    <cellStyle name="Hyperlink_AheadBehind.xls Chart 23" xfId="220"/>
    <cellStyle name="per.style" xfId="221"/>
    <cellStyle name="60% - Accent4" xfId="222"/>
    <cellStyle name="PSInt" xfId="223"/>
    <cellStyle name="常规 2 4" xfId="224"/>
    <cellStyle name="_Book1_3" xfId="225"/>
    <cellStyle name="Heading 1" xfId="226"/>
    <cellStyle name="千位分隔 3" xfId="227"/>
    <cellStyle name="标题 4 2" xfId="228"/>
    <cellStyle name="好_Book1_2" xfId="229"/>
    <cellStyle name="钎霖_4岿角利" xfId="230"/>
    <cellStyle name="差_2009年一般性转移支付标准工资_地方配套按人均增幅控制8.31（调整结案率后）xl" xfId="231"/>
    <cellStyle name="Normal 2" xfId="232"/>
    <cellStyle name="差_Book1_县公司" xfId="233"/>
    <cellStyle name="差_三季度－表二" xfId="234"/>
    <cellStyle name="小数 2" xfId="235"/>
    <cellStyle name="差_历年教师人数" xfId="236"/>
    <cellStyle name="差_检验表" xfId="237"/>
    <cellStyle name="常规 9" xfId="238"/>
    <cellStyle name="标题1" xfId="239"/>
    <cellStyle name="好_00省级(打印)" xfId="240"/>
    <cellStyle name="常规 2 2 2 2 2 2" xfId="241"/>
    <cellStyle name="解释性文本 2" xfId="242"/>
    <cellStyle name="好_建行" xfId="243"/>
    <cellStyle name="Header1" xfId="244"/>
    <cellStyle name="Accent4_公安安全支出补充表5.14" xfId="245"/>
    <cellStyle name="差_财政供养人员" xfId="246"/>
    <cellStyle name="常规 11" xfId="247"/>
    <cellStyle name="e鯪9Y_x000b_ 11 9 2" xfId="248"/>
    <cellStyle name="貨幣 [0]_SGV" xfId="249"/>
    <cellStyle name="差_县级公安机关公用经费标准奖励测算方案（定稿）" xfId="250"/>
    <cellStyle name="好_2007年可用财力" xfId="251"/>
    <cellStyle name="常规_复件_2015年固定资产投资和重大前期项目计划建议表（12.24王县对接）15114" xfId="252"/>
    <cellStyle name="强调 2" xfId="253"/>
    <cellStyle name="60% - Accent1" xfId="254"/>
    <cellStyle name="_ET_STYLE_NoName_00__Book1_1" xfId="255"/>
    <cellStyle name="好_教师绩效工资测算表（离退休按各地上报数测算）2009年1月1日" xfId="256"/>
    <cellStyle name="差_2006年水利统计指标统计表" xfId="257"/>
    <cellStyle name="差_03昭通" xfId="258"/>
    <cellStyle name="40% - 强调文字颜色 6 2" xfId="259"/>
    <cellStyle name="好_下半年禁毒办案经费分配2544.3万元" xfId="260"/>
    <cellStyle name="差_530629_2006年县级财政报表附表" xfId="261"/>
    <cellStyle name="Milliers [0]_!!!GO" xfId="262"/>
    <cellStyle name="e鯪9Y_x000b_ 3" xfId="263"/>
    <cellStyle name="_关于报送保障性安居工程有关情况的" xfId="264"/>
    <cellStyle name="Dezimal_laroux" xfId="265"/>
    <cellStyle name="60% - Accent5" xfId="266"/>
    <cellStyle name="强调文字颜色 4 2" xfId="267"/>
    <cellStyle name="差_云南农村义务教育统计表" xfId="268"/>
    <cellStyle name="常规 2 5" xfId="269"/>
    <cellStyle name="Moneda_96 Risk" xfId="270"/>
    <cellStyle name="差_2009年一般性转移支付标准工资_奖励补助测算7.23" xfId="271"/>
    <cellStyle name="数字 2" xfId="272"/>
    <cellStyle name="Date" xfId="273"/>
    <cellStyle name="货币 2" xfId="274"/>
    <cellStyle name="差_云南省2008年中小学教职工情况（教育厅提供20090101加工整理）" xfId="275"/>
    <cellStyle name="好_指标五" xfId="276"/>
    <cellStyle name="_ET_STYLE_NoName_00__云南水利电力有限公司" xfId="277"/>
    <cellStyle name="好_0605石屏县" xfId="278"/>
    <cellStyle name="_一期道路" xfId="279"/>
    <cellStyle name="Warning Text" xfId="280"/>
    <cellStyle name="烹拳_ +Foil &amp; -FOIL &amp; PAPER" xfId="281"/>
    <cellStyle name="Linked Cell" xfId="282"/>
    <cellStyle name="归盒啦_95" xfId="283"/>
    <cellStyle name="检查单元格 2" xfId="284"/>
    <cellStyle name="Calculation" xfId="285"/>
    <cellStyle name="差_530623_2006年县级财政报表附表" xfId="286"/>
    <cellStyle name="PSHeading" xfId="287"/>
    <cellStyle name="好_Book1" xfId="288"/>
    <cellStyle name="_ET_STYLE_NoName_00__2012基本建设财务收支计划" xfId="289"/>
    <cellStyle name="_ET_STYLE_NoName_00__Book1_县公司" xfId="290"/>
    <cellStyle name="Dezimal [0]_laroux" xfId="291"/>
    <cellStyle name="常规 8" xfId="292"/>
    <cellStyle name="常规_1_1" xfId="293"/>
    <cellStyle name="_松阳市、县（市、区）2013-2015年中小河流项目复核成果表" xfId="294"/>
    <cellStyle name="差_Book1_3" xfId="295"/>
    <cellStyle name="差_2006年在职人员情况" xfId="296"/>
    <cellStyle name="差_文体广播部门" xfId="297"/>
    <cellStyle name="好_M01-2(州市补助收入)" xfId="298"/>
    <cellStyle name="百分比 3" xfId="299"/>
    <cellStyle name="Accent3_公安安全支出补充表5.14" xfId="300"/>
    <cellStyle name="好_城建部门" xfId="301"/>
    <cellStyle name="汇总 2" xfId="302"/>
    <cellStyle name="差_汇总" xfId="303"/>
    <cellStyle name="Header2" xfId="304"/>
    <cellStyle name="差_奖励补助测算7.23" xfId="305"/>
    <cellStyle name="e鯪9Y_x000b_ 4 3" xfId="306"/>
    <cellStyle name="数字" xfId="307"/>
    <cellStyle name="百分比 2" xfId="308"/>
    <cellStyle name="好_0502通海县" xfId="309"/>
    <cellStyle name="Mon閠aire [0]_!!!GO" xfId="310"/>
    <cellStyle name="Accent3 - 40%" xfId="311"/>
    <cellStyle name="好_2009年一般性转移支付标准工资_奖励补助测算7.25 (version 1) (version 1)" xfId="312"/>
    <cellStyle name="Accent5 - 60%" xfId="313"/>
    <cellStyle name="常规 12" xfId="314"/>
    <cellStyle name="差_城建部门" xfId="315"/>
    <cellStyle name="强调文字颜色 6 2" xfId="316"/>
    <cellStyle name="好_Book2" xfId="317"/>
    <cellStyle name="Mon閠aire_!!!GO" xfId="318"/>
    <cellStyle name="20% - 强调文字颜色 4 2" xfId="319"/>
    <cellStyle name="常规 3" xfId="320"/>
    <cellStyle name="貨幣_SGV" xfId="321"/>
    <cellStyle name="差_~5676413" xfId="322"/>
    <cellStyle name="40% - Accent2" xfId="323"/>
    <cellStyle name="差_奖励补助测算7.25" xfId="324"/>
    <cellStyle name="Millares_96 Risk" xfId="325"/>
    <cellStyle name="差_2009年一般性转移支付标准工资_~4190974" xfId="326"/>
    <cellStyle name="差_下半年禁吸戒毒经费1000万元" xfId="327"/>
    <cellStyle name="好_2006年基础数据" xfId="328"/>
    <cellStyle name="好_2007年政法部门业务指标" xfId="329"/>
    <cellStyle name="㼿㼿㼿㼿㼿㼿" xfId="330"/>
    <cellStyle name="好_2、土地面积、人口、粮食产量基本情况" xfId="331"/>
    <cellStyle name="好_2009年一般性转移支付标准工资_地方配套按人均增幅控制8.30xl" xfId="332"/>
    <cellStyle name="no dec" xfId="333"/>
    <cellStyle name="差_2016年固定资产投资计划建议表总表1009" xfId="334"/>
    <cellStyle name="comma-d" xfId="335"/>
    <cellStyle name="Accent1 - 20%" xfId="336"/>
    <cellStyle name="20% - Accent1" xfId="337"/>
    <cellStyle name="40% - Accent4" xfId="338"/>
    <cellStyle name="Normal - Style1" xfId="339"/>
    <cellStyle name="常规 2 7" xfId="340"/>
    <cellStyle name="60% - 强调文字颜色 2 2" xfId="341"/>
    <cellStyle name="常规 5" xfId="342"/>
    <cellStyle name="好_2008年县级公安保障标准落实奖励经费分配测算" xfId="343"/>
    <cellStyle name="_20100326高清市院遂宁检察院1080P配置清单26日改" xfId="344"/>
    <cellStyle name="40% - Accent6" xfId="345"/>
    <cellStyle name="好_第五部分(才淼、饶永宏）" xfId="346"/>
    <cellStyle name="好_00省级(定稿)" xfId="347"/>
    <cellStyle name="PSDec" xfId="348"/>
    <cellStyle name="常规 16" xfId="349"/>
    <cellStyle name="差_2009年一般性转移支付标准工资_~5676413" xfId="350"/>
    <cellStyle name="好_530623_2006年县级财政报表附表" xfId="351"/>
    <cellStyle name="好_卫生部门" xfId="352"/>
    <cellStyle name="差_第五部分(才淼、饶永宏）" xfId="353"/>
    <cellStyle name="差_2009年一般性转移支付标准工资" xfId="354"/>
    <cellStyle name="常规_Sheet1_附件1：遂昌县各责任单位完成重点建设项目进度排名通报（1—7月）" xfId="355"/>
    <cellStyle name="常规 2 3" xfId="356"/>
    <cellStyle name="e鯪9Y_x000b_ 4 8" xfId="357"/>
    <cellStyle name="60% - Accent3" xfId="358"/>
    <cellStyle name="好_历年教师人数" xfId="359"/>
    <cellStyle name="Normal_!!!GO" xfId="360"/>
    <cellStyle name="60% - Accent2" xfId="361"/>
    <cellStyle name="e鯪9Y_x000b_ 4 7" xfId="362"/>
    <cellStyle name="强调 3" xfId="363"/>
    <cellStyle name="部门" xfId="364"/>
    <cellStyle name="常规 2 2" xfId="365"/>
    <cellStyle name="Explanatory Text" xfId="366"/>
    <cellStyle name="强调文字颜色 1 2" xfId="367"/>
    <cellStyle name="e鯪9Y_x000b_ 11 9" xfId="368"/>
    <cellStyle name="差_1110洱源县" xfId="369"/>
    <cellStyle name="常规 17" xfId="370"/>
    <cellStyle name="后继超级链接" xfId="371"/>
    <cellStyle name="好_2009年一般性转移支付标准工资_地方配套按人均增幅控制8.31（调整结案率后）xl" xfId="372"/>
    <cellStyle name="标题 3 2" xfId="373"/>
    <cellStyle name="Currency1" xfId="374"/>
    <cellStyle name="常规 13" xfId="375"/>
    <cellStyle name="60% - 强调文字颜色 6 2" xfId="376"/>
    <cellStyle name="好_2007年人员分部门统计表" xfId="377"/>
    <cellStyle name="40% - Accent1" xfId="378"/>
    <cellStyle name="Border" xfId="379"/>
    <cellStyle name="好_财政支出对上级的依赖程度" xfId="380"/>
    <cellStyle name="差_地方配套按人均增幅控制8.30一般预算平均增幅、人均可用财力平均增幅两次控制、社会治安系数调整、案件数调整xl" xfId="381"/>
    <cellStyle name="20% - Accent6" xfId="382"/>
    <cellStyle name="_ET_STYLE_NoName_00__Book1_银行账户情况表_2010年12月" xfId="383"/>
    <cellStyle name="40% - 强调文字颜色 2 2" xfId="384"/>
    <cellStyle name="好_奖励补助测算7.25" xfId="385"/>
    <cellStyle name="t_HVAC Equipment (3)" xfId="386"/>
    <cellStyle name="好_文体广播部门" xfId="387"/>
    <cellStyle name="好_云南水利电力有限公司" xfId="388"/>
    <cellStyle name="PSDate" xfId="389"/>
    <cellStyle name="_Book1" xfId="390"/>
    <cellStyle name="_ET_STYLE_NoName_00__Book1_1_银行账户情况表_2010年12月" xfId="391"/>
    <cellStyle name="20% - Accent3" xfId="392"/>
    <cellStyle name="_ET_STYLE_NoName_00__一期道路" xfId="393"/>
    <cellStyle name="千位_ 方正PC" xfId="394"/>
    <cellStyle name="常规 2 2 2" xfId="395"/>
    <cellStyle name="Accent3" xfId="396"/>
    <cellStyle name="差_2007年检察院案件数" xfId="397"/>
    <cellStyle name="Percent_!!!GO" xfId="398"/>
    <cellStyle name="_南方电网" xfId="399"/>
    <cellStyle name="差_0605石屏县" xfId="400"/>
    <cellStyle name="e鯪9Y_x000b_" xfId="401"/>
    <cellStyle name="常规 14" xfId="402"/>
    <cellStyle name="差_2009年一般性转移支付标准工资_奖励补助测算7.25" xfId="403"/>
    <cellStyle name="常规 4" xfId="404"/>
    <cellStyle name="Accent6_公安安全支出补充表5.14" xfId="405"/>
    <cellStyle name="_ET_STYLE_NoName_00__Sheet1" xfId="406"/>
    <cellStyle name="千分位_ 白土" xfId="407"/>
    <cellStyle name="差_1003牟定县" xfId="408"/>
    <cellStyle name="千位[0]_ 方正PC" xfId="409"/>
    <cellStyle name="差_~4190974" xfId="410"/>
    <cellStyle name="差_一期道路" xfId="411"/>
    <cellStyle name="Accent6 - 60%" xfId="412"/>
    <cellStyle name="差_丽江汇总" xfId="413"/>
    <cellStyle name="e鯪9Y_x000b_ 22" xfId="414"/>
    <cellStyle name="e鯪9Y_x000b_ 17" xfId="415"/>
    <cellStyle name="t" xfId="416"/>
    <cellStyle name="好_检验表" xfId="417"/>
    <cellStyle name="60% - Accent6" xfId="418"/>
    <cellStyle name="常规 2 6" xfId="419"/>
    <cellStyle name="20% - Accent4" xfId="420"/>
    <cellStyle name="PSSpacer" xfId="421"/>
    <cellStyle name="差_00省级(打印)" xfId="422"/>
    <cellStyle name="40% - Accent3" xfId="423"/>
    <cellStyle name="差_2007年人员分部门统计表" xfId="424"/>
    <cellStyle name="差_2006年基础数据" xfId="425"/>
    <cellStyle name="Accent1 - 40%" xfId="426"/>
    <cellStyle name="差_指标四" xfId="427"/>
    <cellStyle name="40% - 强调文字颜色 1 2" xfId="428"/>
    <cellStyle name="통화_BOILER-CO1" xfId="429"/>
    <cellStyle name="comma zerodec" xfId="430"/>
    <cellStyle name="差_第一部分：综合全" xfId="431"/>
    <cellStyle name="货币 2 2" xfId="432"/>
    <cellStyle name="Calc Currency (0)" xfId="433"/>
    <cellStyle name="差_财政支出对上级的依赖程度" xfId="434"/>
    <cellStyle name="e鯪9Y_x000b_ 16" xfId="435"/>
    <cellStyle name="好_2009年一般性转移支付标准工资_奖励补助测算7.23" xfId="436"/>
    <cellStyle name="差_2、土地面积、人口、粮食产量基本情况" xfId="437"/>
    <cellStyle name="分级显示列_1_Book1" xfId="438"/>
    <cellStyle name="Currency_!!!GO" xfId="439"/>
    <cellStyle name="_ET_STYLE_NoName_00__Book1_1_县公司" xfId="440"/>
    <cellStyle name="强调文字颜色 5 2" xfId="441"/>
    <cellStyle name="好_地方配套按人均增幅控制8.30xl" xfId="442"/>
    <cellStyle name="注释 2" xfId="443"/>
    <cellStyle name="6mal" xfId="444"/>
    <cellStyle name="千分位[0]_ 白土" xfId="445"/>
    <cellStyle name="Accent5 - 40%" xfId="446"/>
    <cellStyle name="e鯪9Y_x000b_ 4" xfId="447"/>
    <cellStyle name="20% - 强调文字颜色 2 2" xfId="448"/>
    <cellStyle name="差_05玉溪" xfId="449"/>
    <cellStyle name="一般_SGV" xfId="450"/>
    <cellStyle name="e鯪9Y_x000b_ 6" xfId="451"/>
    <cellStyle name="差_5334_2006年迪庆县级财政报表附表" xfId="452"/>
    <cellStyle name="好_云南农村义务教育统计表" xfId="453"/>
    <cellStyle name="强调文字颜色 3 2" xfId="454"/>
    <cellStyle name="差_义务教育阶段教职工人数（教育厅提供最终）" xfId="455"/>
    <cellStyle name="差_2009年一般性转移支付标准工资_奖励补助测算5.24冯铸" xfId="456"/>
    <cellStyle name="差_云南省2008年中小学教师人数统计表" xfId="457"/>
    <cellStyle name="好_云南省2008年转移支付测算——州市本级考核部分及政策性测算" xfId="458"/>
    <cellStyle name="Note" xfId="459"/>
    <cellStyle name="差_00省级(定稿)" xfId="460"/>
    <cellStyle name="差_2013年指标初排2" xfId="461"/>
    <cellStyle name="RowLevel_0" xfId="462"/>
    <cellStyle name="差_2008年县级公安保障标准落实奖励经费分配测算" xfId="463"/>
    <cellStyle name="标题 1 2" xfId="464"/>
    <cellStyle name="差_2007年可用财力" xfId="465"/>
    <cellStyle name="后继超链接" xfId="466"/>
    <cellStyle name="_ET_STYLE_NoName_00__建行" xfId="467"/>
    <cellStyle name="差_奖励补助测算7.25 (version 1) (version 1)" xfId="468"/>
    <cellStyle name="强调文字颜色 2 2" xfId="469"/>
    <cellStyle name="60% - 强调文字颜色 5 2" xfId="470"/>
    <cellStyle name="Valuta_pldt" xfId="471"/>
    <cellStyle name="Millares [0]_96 Risk" xfId="472"/>
    <cellStyle name="好_云南省2008年中小学教师人数统计表" xfId="473"/>
    <cellStyle name="差_2009年一般性转移支付标准工资_地方配套按人均增幅控制8.30一般预算平均增幅、人均可用财力平均增幅两次控制、社会治安系数调整、案件数调整xl" xfId="474"/>
    <cellStyle name="ColLevel_0" xfId="475"/>
    <cellStyle name="?鹎%U龡&amp;H?_x0008__x001c__x001c_?_x0007__x0001__x0001_" xfId="476"/>
    <cellStyle name="捠壿 [0.00]_Region Orders (2)" xfId="477"/>
    <cellStyle name="Accent4 - 60%" xfId="478"/>
    <cellStyle name="好_高中教师人数（教育厅1.6日提供）" xfId="479"/>
    <cellStyle name="好_银行账户情况表_2010年12月" xfId="480"/>
    <cellStyle name="好_~5676413" xfId="481"/>
    <cellStyle name="差_2009年一般性转移支付标准工资_奖励补助测算7.25 (version 1) (version 1)" xfId="482"/>
    <cellStyle name="20% - 强调文字颜色 6 2" xfId="483"/>
    <cellStyle name="Accent2" xfId="484"/>
    <cellStyle name="Accent6" xfId="485"/>
    <cellStyle name="Grey" xfId="486"/>
    <cellStyle name="标题 2 2" xfId="487"/>
    <cellStyle name="差_M03" xfId="488"/>
    <cellStyle name="_ET_STYLE_NoName_00__2013年指标初排" xfId="489"/>
    <cellStyle name="差_2009年一般性转移支付标准工资_地方配套按人均增幅控制8.30xl" xfId="490"/>
    <cellStyle name="数量" xfId="491"/>
    <cellStyle name="Tusental (0)_pldt" xfId="492"/>
    <cellStyle name="好_奖励补助测算7.23" xfId="493"/>
    <cellStyle name="好_5334_2006年迪庆县级财政报表附表" xfId="494"/>
    <cellStyle name="_ET_STYLE_NoName_00_" xfId="495"/>
    <cellStyle name="Input [yellow] 2" xfId="496"/>
    <cellStyle name="差_2008云南省分县市中小学教职工统计表（教育厅提供）" xfId="497"/>
    <cellStyle name="好_2009年一般性转移支付标准工资_~5676413" xfId="498"/>
    <cellStyle name="Accent5" xfId="499"/>
    <cellStyle name="e鯪9Y_x000b_ 11 9_2013年指标初排2" xfId="500"/>
    <cellStyle name="差_Book1_2" xfId="501"/>
    <cellStyle name="好_2009年一般性转移支付标准工资_不用软件计算9.1不考虑经费管理评价xl" xfId="502"/>
    <cellStyle name="好_一期道路" xfId="503"/>
    <cellStyle name="差_检验表（调整后）" xfId="504"/>
    <cellStyle name="常规_2018年民间投资项目计划表1130" xfId="505"/>
    <cellStyle name="Input Cells" xfId="506"/>
    <cellStyle name="好_Book1_银行账户情况表_2010年12月" xfId="507"/>
    <cellStyle name="Title" xfId="508"/>
    <cellStyle name="寘嬫愗傝 [0.00]_Region Orders (2)" xfId="509"/>
    <cellStyle name="_ET_STYLE_NoName_00__Book1" xfId="510"/>
    <cellStyle name="好_2006年全省财力计算表（中央、决算）" xfId="511"/>
    <cellStyle name="好_2009年一般性转移支付标准工资_奖励补助测算7.25" xfId="512"/>
    <cellStyle name="好_2009年一般性转移支付标准工资" xfId="513"/>
    <cellStyle name="霓付_ +Foil &amp; -FOIL &amp; PAPER" xfId="514"/>
    <cellStyle name="超级链接" xfId="515"/>
    <cellStyle name="差_2009年一般性转移支付标准工资_不用软件计算9.1不考虑经费管理评价xl" xfId="516"/>
    <cellStyle name="好_Book1_3" xfId="517"/>
    <cellStyle name="HEADING1" xfId="518"/>
    <cellStyle name="40% - 强调文字颜色 3 2" xfId="519"/>
    <cellStyle name="差_0502通海县" xfId="520"/>
    <cellStyle name="好_县级公安机关公用经费标准奖励测算方案（定稿）" xfId="521"/>
    <cellStyle name="好_云南省2008年中小学教职工情况（教育厅提供20090101加工整理）" xfId="522"/>
    <cellStyle name="差_下半年禁毒办案经费分配2544.3万元" xfId="523"/>
    <cellStyle name="好_义务教育阶段教职工人数（教育厅提供最终）" xfId="524"/>
    <cellStyle name="差_不用软件计算9.1不考虑经费管理评价xl" xfId="525"/>
    <cellStyle name="好_奖励补助测算5.22测试" xfId="526"/>
    <cellStyle name="_ET_STYLE_NoName_00__2014年丽水市重点建设项目形象进度计划申报表（松阳县）" xfId="527"/>
    <cellStyle name="Accent4 - 20%" xfId="528"/>
    <cellStyle name="Norma,_laroux_4_营业在建 (2)_E21" xfId="529"/>
    <cellStyle name="Accent1 - 60%" xfId="530"/>
    <cellStyle name="e鯪9Y_x000b_ 4 10" xfId="531"/>
    <cellStyle name="差_卫生部门" xfId="532"/>
    <cellStyle name="e鯪9Y_x000b_ 18" xfId="533"/>
    <cellStyle name="好 2" xfId="534"/>
    <cellStyle name="_ET_STYLE_NoName_00__2012年固定资产投资计划建议表（修改后报发改）" xfId="535"/>
    <cellStyle name="好_县公司" xfId="536"/>
    <cellStyle name="差_基础数据分析" xfId="537"/>
    <cellStyle name="Accent3 - 20%" xfId="538"/>
    <cellStyle name="常规 2_02-2008决算报表格式" xfId="539"/>
    <cellStyle name="Input [yellow]" xfId="540"/>
    <cellStyle name="好_530629_2006年县级财政报表附表" xfId="541"/>
    <cellStyle name="HEADING2" xfId="542"/>
    <cellStyle name="差_地方配套按人均增幅控制8.31（调整结案率后）xl" xfId="543"/>
    <cellStyle name="Dollar (zero dec)" xfId="544"/>
    <cellStyle name="Fixed" xfId="545"/>
    <cellStyle name="好_县级基础数据" xfId="546"/>
    <cellStyle name="差_业务工作量指标" xfId="547"/>
    <cellStyle name="常规 2" xfId="548"/>
    <cellStyle name="霓付 [0]_ +Foil &amp; -FOIL &amp; PAPER" xfId="549"/>
    <cellStyle name="s]_x000d__x000a_load=_x000d__x000a_run=_x000d__x000a_NullPort=None_x000d__x000a_device=HP LaserJet 4 Plus,HPPCL5MS,LPT1:_x000d__x000a__x000d__x000a_[Desktop]_x000d__x000a_Wallpaper=(无)_x000d__x000a_TileWallpaper=0_x000d_" xfId="550"/>
    <cellStyle name="Accent4" xfId="551"/>
    <cellStyle name="常规 18" xfId="552"/>
    <cellStyle name="Non défini" xfId="553"/>
    <cellStyle name="差_M01-2(州市补助收入)" xfId="554"/>
    <cellStyle name="_Book1_2" xfId="555"/>
    <cellStyle name="Comma [0]" xfId="556"/>
    <cellStyle name="Total" xfId="557"/>
    <cellStyle name="好_第一部分：综合全" xfId="558"/>
    <cellStyle name="标题 5" xfId="559"/>
    <cellStyle name="New Times Roman" xfId="560"/>
    <cellStyle name="常规_市重点项目计划进度表" xfId="561"/>
    <cellStyle name="Accent6 - 40%" xfId="562"/>
    <cellStyle name="样式 1" xfId="563"/>
    <cellStyle name="_2010年市重点项目计划（分县初稿）" xfId="564"/>
    <cellStyle name="_本部汇总" xfId="565"/>
    <cellStyle name="好_2009年一般性转移支付标准工资_奖励补助测算5.24冯铸" xfId="566"/>
    <cellStyle name="借出原因" xfId="567"/>
    <cellStyle name="好_2006年在职人员情况" xfId="568"/>
    <cellStyle name="好_2013年指标初排2" xfId="569"/>
    <cellStyle name="差_2009年一般性转移支付标准工资_奖励补助测算5.22测试" xfId="570"/>
    <cellStyle name="好_检验表（调整后）" xfId="571"/>
    <cellStyle name="Standard_AREAS" xfId="572"/>
    <cellStyle name="好_地方配套按人均增幅控制8.30一般预算平均增幅、人均可用财力平均增幅两次控制、社会治安系数调整、案件数调整xl" xfId="573"/>
    <cellStyle name="Output" xfId="574"/>
    <cellStyle name="差_Book1_1" xfId="575"/>
    <cellStyle name="捠壿_Region Orders (2)" xfId="576"/>
    <cellStyle name="表标题" xfId="577"/>
    <cellStyle name="样式 1_2016年丽水市重点建设项目形象进度计划申报表0125" xfId="578"/>
    <cellStyle name="差_2009年一般性转移支付标准工资_奖励补助测算5.23新" xfId="579"/>
    <cellStyle name="常规 7" xfId="580"/>
    <cellStyle name="好_2009年一般性转移支付标准工资_奖励补助测算5.22测试" xfId="58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externalLink" Target="externalLinks/externalLink33.xml" /><Relationship Id="rId42" Type="http://schemas.openxmlformats.org/officeDocument/2006/relationships/externalLink" Target="externalLinks/externalLink34.xml" /><Relationship Id="rId43" Type="http://schemas.openxmlformats.org/officeDocument/2006/relationships/externalLink" Target="externalLinks/externalLink35.xml" /><Relationship Id="rId44" Type="http://schemas.openxmlformats.org/officeDocument/2006/relationships/externalLink" Target="externalLinks/externalLink36.xml" /><Relationship Id="rId45" Type="http://schemas.openxmlformats.org/officeDocument/2006/relationships/externalLink" Target="externalLinks/externalLink37.xml" /><Relationship Id="rId46" Type="http://schemas.openxmlformats.org/officeDocument/2006/relationships/externalLink" Target="externalLinks/externalLink38.xml" /><Relationship Id="rId47" Type="http://schemas.openxmlformats.org/officeDocument/2006/relationships/externalLink" Target="externalLinks/externalLink39.xml" /><Relationship Id="rId48" Type="http://schemas.openxmlformats.org/officeDocument/2006/relationships/externalLink" Target="externalLinks/externalLink40.xml" /><Relationship Id="rId49" Type="http://schemas.openxmlformats.org/officeDocument/2006/relationships/externalLink" Target="externalLinks/externalLink41.xml" /><Relationship Id="rId50" Type="http://schemas.openxmlformats.org/officeDocument/2006/relationships/externalLink" Target="externalLinks/externalLink42.xml" /><Relationship Id="rId51" Type="http://schemas.openxmlformats.org/officeDocument/2006/relationships/externalLink" Target="externalLinks/externalLink43.xml" /><Relationship Id="rId52" Type="http://schemas.openxmlformats.org/officeDocument/2006/relationships/externalLink" Target="externalLinks/externalLink44.xml" /><Relationship Id="rId53" Type="http://schemas.openxmlformats.org/officeDocument/2006/relationships/externalLink" Target="externalLinks/externalLink45.xml" /><Relationship Id="rId54" Type="http://schemas.openxmlformats.org/officeDocument/2006/relationships/externalLink" Target="externalLinks/externalLink46.xml" /><Relationship Id="rId55" Type="http://schemas.openxmlformats.org/officeDocument/2006/relationships/externalLink" Target="externalLinks/externalLink47.xml" /><Relationship Id="rId56" Type="http://schemas.openxmlformats.org/officeDocument/2006/relationships/externalLink" Target="externalLinks/externalLink48.xml" /><Relationship Id="rId5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" name="TextBox 94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" name="TextBox 94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" name="TextBox 94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" name="TextBox 94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" name="TextBox 94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" name="TextBox 95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" name="TextBox 95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" name="TextBox 95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" name="TextBox 95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0" name="TextBox 95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1" name="TextBox 95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2" name="TextBox 95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3" name="TextBox 95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4" name="TextBox 95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5" name="TextBox 95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6" name="TextBox 96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7" name="TextBox 96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8" name="TextBox 96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9" name="TextBox 96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0" name="TextBox 96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1" name="TextBox 96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2" name="TextBox 96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3" name="TextBox 96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4" name="TextBox 96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5" name="TextBox 96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6" name="TextBox 97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7" name="TextBox 97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8" name="TextBox 97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9" name="TextBox 97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0" name="TextBox 97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1" name="TextBox 97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2" name="TextBox 97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3" name="TextBox 97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4" name="TextBox 97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5" name="TextBox 97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6" name="TextBox 98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7" name="TextBox 98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8" name="TextBox 98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9" name="TextBox 98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0" name="TextBox 98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1" name="TextBox 98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2" name="TextBox 98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3" name="TextBox 98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4" name="TextBox 98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5" name="TextBox 98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6" name="TextBox 99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7" name="TextBox 99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8" name="TextBox 99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9" name="TextBox 99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0" name="TextBox 99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1" name="TextBox 99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2" name="TextBox 99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3" name="TextBox 99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4" name="TextBox 99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5" name="TextBox 99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6" name="TextBox 100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7" name="TextBox 100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8" name="TextBox 100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9" name="TextBox 100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0" name="TextBox 100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1" name="TextBox 100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2" name="TextBox 100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3" name="TextBox 100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4" name="TextBox 100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5" name="TextBox 100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6" name="TextBox 101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7" name="TextBox 101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8" name="TextBox 101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9" name="TextBox 101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0" name="TextBox 101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1" name="TextBox 101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2" name="TextBox 101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3" name="TextBox 101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4" name="TextBox 101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5" name="TextBox 101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6" name="TextBox 102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7" name="TextBox 102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8" name="TextBox 102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9" name="TextBox 102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0" name="TextBox 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1" name="TextBox 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2" name="TextBox 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3" name="TextBox 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4" name="TextBox 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5" name="TextBox 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6" name="TextBox 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7" name="TextBox 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8" name="TextBox 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9" name="TextBox 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0" name="TextBox 1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1" name="TextBox 1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2" name="TextBox 1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3" name="TextBox 1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4" name="TextBox 1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5" name="TextBox 1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6" name="TextBox 1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7" name="TextBox 1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8" name="TextBox 1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9" name="TextBox 1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00" name="TextBox 2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01" name="TextBox 2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02" name="TextBox 2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03" name="TextBox 2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04" name="TextBox 2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05" name="TextBox 2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06" name="TextBox 2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07" name="TextBox 2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08" name="TextBox 2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09" name="TextBox 2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10" name="TextBox 3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11" name="TextBox 3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12" name="TextBox 3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13" name="TextBox 3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14" name="TextBox 3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15" name="TextBox 3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16" name="TextBox 3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17" name="TextBox 3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18" name="TextBox 3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19" name="TextBox 3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20" name="TextBox 4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21" name="TextBox 4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22" name="TextBox 4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23" name="TextBox 4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24" name="TextBox 4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25" name="TextBox 4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26" name="TextBox 4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27" name="TextBox 4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28" name="TextBox 4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29" name="TextBox 4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30" name="TextBox 5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31" name="TextBox 5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32" name="TextBox 5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33" name="TextBox 5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34" name="TextBox 5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35" name="TextBox 5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36" name="TextBox 5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37" name="TextBox 5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38" name="TextBox 5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39" name="TextBox 5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40" name="TextBox 6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41" name="TextBox 6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42" name="TextBox 6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43" name="TextBox 6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44" name="TextBox 6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45" name="TextBox 6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46" name="TextBox 6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47" name="TextBox 6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48" name="TextBox 6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49" name="TextBox 6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50" name="TextBox 7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51" name="TextBox 7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52" name="TextBox 7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53" name="TextBox 7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54" name="TextBox 7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55" name="TextBox 7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56" name="TextBox 7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57" name="TextBox 7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58" name="TextBox 7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59" name="TextBox 7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60" name="TextBox 8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61" name="TextBox 8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62" name="TextBox 8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63" name="TextBox 8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64" name="TextBox 8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65" name="TextBox 8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66" name="TextBox 8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67" name="TextBox 8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68" name="TextBox 8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69" name="TextBox 8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70" name="TextBox 9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71" name="TextBox 9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72" name="TextBox 9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73" name="TextBox 9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74" name="TextBox 9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75" name="TextBox 9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76" name="TextBox 9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77" name="TextBox 9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78" name="TextBox 9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79" name="TextBox 9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80" name="TextBox 10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81" name="TextBox 10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82" name="TextBox 10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83" name="TextBox 10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84" name="TextBox 10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85" name="TextBox 10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86" name="TextBox 10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87" name="TextBox 10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88" name="TextBox 10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89" name="TextBox 10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90" name="TextBox 11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91" name="TextBox 11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92" name="TextBox 11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93" name="TextBox 11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94" name="TextBox 11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95" name="TextBox 11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96" name="TextBox 11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97" name="TextBox 11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98" name="TextBox 11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199" name="TextBox 11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00" name="TextBox 12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01" name="TextBox 12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02" name="TextBox 12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03" name="TextBox 12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04" name="TextBox 12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05" name="TextBox 12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06" name="TextBox 12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07" name="TextBox 12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08" name="TextBox 12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09" name="TextBox 12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10" name="TextBox 13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11" name="TextBox 13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12" name="TextBox 13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13" name="TextBox 13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14" name="TextBox 13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15" name="TextBox 13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16" name="TextBox 13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17" name="TextBox 13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18" name="TextBox 13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19" name="TextBox 13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20" name="TextBox 14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21" name="TextBox 14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22" name="TextBox 14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23" name="TextBox 14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24" name="TextBox 14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25" name="TextBox 14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26" name="TextBox 14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27" name="TextBox 14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28" name="TextBox 14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29" name="TextBox 14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30" name="TextBox 15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31" name="TextBox 15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32" name="TextBox 15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33" name="TextBox 15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34" name="TextBox 15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35" name="TextBox 15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36" name="TextBox 15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37" name="TextBox 15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38" name="TextBox 15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39" name="TextBox 15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40" name="TextBox 16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41" name="TextBox 16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42" name="TextBox 16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43" name="TextBox 16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44" name="TextBox 16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45" name="TextBox 16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46" name="TextBox 16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47" name="TextBox 16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48" name="TextBox 16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49" name="TextBox 16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50" name="TextBox 17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51" name="TextBox 17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52" name="TextBox 17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53" name="TextBox 17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54" name="TextBox 17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55" name="TextBox 17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56" name="TextBox 17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57" name="TextBox 17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58" name="TextBox 17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59" name="TextBox 17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60" name="TextBox 18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61" name="TextBox 18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62" name="TextBox 18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63" name="TextBox 18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64" name="TextBox 18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65" name="TextBox 18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66" name="TextBox 18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67" name="TextBox 18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68" name="TextBox 18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69" name="TextBox 18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70" name="TextBox 19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71" name="TextBox 19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72" name="TextBox 19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73" name="TextBox 19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74" name="TextBox 19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75" name="TextBox 19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76" name="TextBox 19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77" name="TextBox 19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78" name="TextBox 19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79" name="TextBox 19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80" name="TextBox 20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81" name="TextBox 20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82" name="TextBox 20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83" name="TextBox 20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84" name="TextBox 20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85" name="TextBox 20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86" name="TextBox 20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87" name="TextBox 20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88" name="TextBox 20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89" name="TextBox 20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90" name="TextBox 21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91" name="TextBox 21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92" name="TextBox 21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93" name="TextBox 21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94" name="TextBox 21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95" name="TextBox 21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96" name="TextBox 21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97" name="TextBox 21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98" name="TextBox 21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299" name="TextBox 21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00" name="TextBox 22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01" name="TextBox 22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02" name="TextBox 22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03" name="TextBox 22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04" name="TextBox 22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05" name="TextBox 22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06" name="TextBox 22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07" name="TextBox 22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08" name="TextBox 22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09" name="TextBox 22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10" name="TextBox 23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11" name="TextBox 23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12" name="TextBox 23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13" name="TextBox 23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14" name="TextBox 23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15" name="TextBox 23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16" name="TextBox 23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17" name="TextBox 23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18" name="TextBox 23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19" name="TextBox 23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20" name="TextBox 24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21" name="TextBox 24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22" name="TextBox 24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23" name="TextBox 24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24" name="TextBox 24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25" name="TextBox 24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26" name="TextBox 24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27" name="TextBox 24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28" name="TextBox 24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29" name="TextBox 24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30" name="TextBox 25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31" name="TextBox 25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32" name="TextBox 25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33" name="TextBox 25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34" name="TextBox 25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35" name="TextBox 25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36" name="TextBox 25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37" name="TextBox 25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38" name="TextBox 25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39" name="TextBox 25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40" name="TextBox 26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41" name="TextBox 26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42" name="TextBox 26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43" name="TextBox 26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44" name="TextBox 26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45" name="TextBox 26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46" name="TextBox 26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47" name="TextBox 26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48" name="TextBox 26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49" name="TextBox 26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50" name="TextBox 27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51" name="TextBox 27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52" name="TextBox 27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53" name="TextBox 27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54" name="TextBox 27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55" name="TextBox 27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56" name="TextBox 27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57" name="TextBox 27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58" name="TextBox 27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59" name="TextBox 27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60" name="TextBox 28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61" name="TextBox 28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62" name="TextBox 28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63" name="TextBox 28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64" name="TextBox 28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65" name="TextBox 28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66" name="TextBox 28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67" name="TextBox 28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68" name="TextBox 28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69" name="TextBox 28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70" name="TextBox 29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71" name="TextBox 29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72" name="TextBox 29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73" name="TextBox 29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74" name="TextBox 29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75" name="TextBox 29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76" name="TextBox 29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77" name="TextBox 29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78" name="TextBox 29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79" name="TextBox 29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80" name="TextBox 30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81" name="TextBox 30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82" name="TextBox 30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83" name="TextBox 30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84" name="TextBox 30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85" name="TextBox 30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86" name="TextBox 30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87" name="TextBox 30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88" name="TextBox 30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89" name="TextBox 30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90" name="TextBox 31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91" name="TextBox 31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92" name="TextBox 31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93" name="TextBox 31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94" name="TextBox 31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95" name="TextBox 31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96" name="TextBox 31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97" name="TextBox 31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98" name="TextBox 31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399" name="TextBox 31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00" name="TextBox 32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01" name="TextBox 32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02" name="TextBox 32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03" name="TextBox 32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04" name="TextBox 32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05" name="TextBox 32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06" name="TextBox 32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07" name="TextBox 32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08" name="TextBox 32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09" name="TextBox 32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10" name="TextBox 33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11" name="TextBox 33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12" name="TextBox 33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13" name="TextBox 33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14" name="TextBox 33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15" name="TextBox 33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16" name="TextBox 33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17" name="TextBox 33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18" name="TextBox 33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19" name="TextBox 33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20" name="TextBox 34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21" name="TextBox 34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22" name="TextBox 34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23" name="TextBox 34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24" name="TextBox 34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25" name="TextBox 34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26" name="TextBox 34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27" name="TextBox 34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28" name="TextBox 34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29" name="TextBox 34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30" name="TextBox 35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31" name="TextBox 35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32" name="TextBox 35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33" name="TextBox 35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34" name="TextBox 35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35" name="TextBox 35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36" name="TextBox 35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37" name="TextBox 35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38" name="TextBox 35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39" name="TextBox 35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40" name="TextBox 36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41" name="TextBox 36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42" name="TextBox 36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43" name="TextBox 36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44" name="TextBox 36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45" name="TextBox 36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46" name="TextBox 36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47" name="TextBox 36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48" name="TextBox 36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49" name="TextBox 36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50" name="TextBox 37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51" name="TextBox 37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52" name="TextBox 37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53" name="TextBox 37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54" name="TextBox 37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55" name="TextBox 37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56" name="TextBox 37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57" name="TextBox 37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58" name="TextBox 37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59" name="TextBox 37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60" name="TextBox 38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61" name="TextBox 38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62" name="TextBox 38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63" name="TextBox 38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64" name="TextBox 38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65" name="TextBox 38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66" name="TextBox 38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67" name="TextBox 38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68" name="TextBox 38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69" name="TextBox 38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70" name="TextBox 39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71" name="TextBox 39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72" name="TextBox 39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73" name="TextBox 39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74" name="TextBox 39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75" name="TextBox 39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76" name="TextBox 39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77" name="TextBox 39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78" name="TextBox 39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79" name="TextBox 39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80" name="TextBox 40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81" name="TextBox 40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82" name="TextBox 40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83" name="TextBox 40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84" name="TextBox 40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85" name="TextBox 40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86" name="TextBox 40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87" name="TextBox 40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88" name="TextBox 40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89" name="TextBox 40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90" name="TextBox 41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91" name="TextBox 41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92" name="TextBox 41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93" name="TextBox 41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94" name="TextBox 41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95" name="TextBox 41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96" name="TextBox 41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97" name="TextBox 41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98" name="TextBox 41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499" name="TextBox 41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00" name="TextBox 42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01" name="TextBox 42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02" name="TextBox 42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03" name="TextBox 42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04" name="TextBox 42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05" name="TextBox 42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06" name="TextBox 42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07" name="TextBox 42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08" name="TextBox 42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09" name="TextBox 42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10" name="TextBox 43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11" name="TextBox 43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12" name="TextBox 43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13" name="TextBox 43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14" name="TextBox 43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15" name="TextBox 43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16" name="TextBox 43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17" name="TextBox 43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18" name="TextBox 43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19" name="TextBox 43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20" name="TextBox 44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21" name="TextBox 44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22" name="TextBox 44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23" name="TextBox 44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24" name="TextBox 44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25" name="TextBox 44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26" name="TextBox 44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27" name="TextBox 44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28" name="TextBox 44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29" name="TextBox 44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30" name="TextBox 45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31" name="TextBox 45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32" name="TextBox 45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33" name="TextBox 45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34" name="TextBox 45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35" name="TextBox 45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36" name="TextBox 45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37" name="TextBox 45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38" name="TextBox 45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39" name="TextBox 45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40" name="TextBox 46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41" name="TextBox 46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42" name="TextBox 46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43" name="TextBox 46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44" name="TextBox 46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45" name="TextBox 46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46" name="TextBox 46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47" name="TextBox 46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48" name="TextBox 46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49" name="TextBox 46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50" name="TextBox 47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51" name="TextBox 47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52" name="TextBox 47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53" name="TextBox 47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54" name="TextBox 47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55" name="TextBox 47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56" name="TextBox 47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57" name="TextBox 47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58" name="TextBox 47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59" name="TextBox 47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60" name="TextBox 48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61" name="TextBox 48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62" name="TextBox 48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63" name="TextBox 48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64" name="TextBox 48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65" name="TextBox 48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66" name="TextBox 48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67" name="TextBox 48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68" name="TextBox 48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69" name="TextBox 48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70" name="TextBox 49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71" name="TextBox 49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72" name="TextBox 49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73" name="TextBox 49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74" name="TextBox 49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75" name="TextBox 49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76" name="TextBox 49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77" name="TextBox 49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78" name="TextBox 49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79" name="TextBox 49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80" name="TextBox 50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81" name="TextBox 50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82" name="TextBox 50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83" name="TextBox 50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84" name="TextBox 50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85" name="TextBox 50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86" name="TextBox 50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87" name="TextBox 50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88" name="TextBox 50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89" name="TextBox 50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90" name="TextBox 51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91" name="TextBox 51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92" name="TextBox 51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93" name="TextBox 51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94" name="TextBox 51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95" name="TextBox 51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96" name="TextBox 51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97" name="TextBox 51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98" name="TextBox 51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599" name="TextBox 51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00" name="TextBox 52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01" name="TextBox 52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02" name="TextBox 52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03" name="TextBox 52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04" name="TextBox 52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05" name="TextBox 52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06" name="TextBox 52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07" name="TextBox 52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08" name="TextBox 52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09" name="TextBox 52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10" name="TextBox 53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11" name="TextBox 53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12" name="TextBox 53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13" name="TextBox 53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14" name="TextBox 53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15" name="TextBox 53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16" name="TextBox 53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17" name="TextBox 53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18" name="TextBox 53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19" name="TextBox 53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20" name="TextBox 54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21" name="TextBox 54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22" name="TextBox 54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23" name="TextBox 54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24" name="TextBox 54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25" name="TextBox 54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26" name="TextBox 54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27" name="TextBox 54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28" name="TextBox 54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29" name="TextBox 54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30" name="TextBox 55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31" name="TextBox 55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32" name="TextBox 55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33" name="TextBox 55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34" name="TextBox 55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35" name="TextBox 55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36" name="TextBox 55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37" name="TextBox 55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38" name="TextBox 55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39" name="TextBox 55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40" name="TextBox 56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41" name="TextBox 56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42" name="TextBox 56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43" name="TextBox 56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44" name="TextBox 56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45" name="TextBox 56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46" name="TextBox 56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47" name="TextBox 56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48" name="TextBox 56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49" name="TextBox 56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50" name="TextBox 57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51" name="TextBox 57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52" name="TextBox 57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53" name="TextBox 57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54" name="TextBox 57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55" name="TextBox 57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56" name="TextBox 57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57" name="TextBox 57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58" name="TextBox 57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59" name="TextBox 57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60" name="TextBox 58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61" name="TextBox 58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62" name="TextBox 58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63" name="TextBox 58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64" name="TextBox 58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65" name="TextBox 58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66" name="TextBox 58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67" name="TextBox 58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68" name="TextBox 58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69" name="TextBox 58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70" name="TextBox 59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71" name="TextBox 59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72" name="TextBox 59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73" name="TextBox 59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74" name="TextBox 59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75" name="TextBox 59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76" name="TextBox 59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77" name="TextBox 59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78" name="TextBox 59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79" name="TextBox 59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80" name="TextBox 60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81" name="TextBox 60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82" name="TextBox 60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83" name="TextBox 60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84" name="TextBox 60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85" name="TextBox 60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86" name="TextBox 60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87" name="TextBox 60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88" name="TextBox 60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89" name="TextBox 60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90" name="TextBox 61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91" name="TextBox 61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92" name="TextBox 61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93" name="TextBox 61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94" name="TextBox 61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95" name="TextBox 61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96" name="TextBox 61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97" name="TextBox 61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98" name="TextBox 61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699" name="TextBox 61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00" name="TextBox 62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01" name="TextBox 62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02" name="TextBox 62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03" name="TextBox 62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04" name="TextBox 62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05" name="TextBox 62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06" name="TextBox 62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07" name="TextBox 62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08" name="TextBox 62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09" name="TextBox 62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10" name="TextBox 63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11" name="TextBox 63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12" name="TextBox 63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13" name="TextBox 63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14" name="TextBox 63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15" name="TextBox 63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16" name="TextBox 63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17" name="TextBox 63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18" name="TextBox 63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19" name="TextBox 63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20" name="TextBox 64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21" name="TextBox 64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22" name="TextBox 64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23" name="TextBox 64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24" name="TextBox 64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25" name="TextBox 64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26" name="TextBox 64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27" name="TextBox 64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28" name="TextBox 64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29" name="TextBox 64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30" name="TextBox 65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31" name="TextBox 65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32" name="TextBox 65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33" name="TextBox 65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34" name="TextBox 65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35" name="TextBox 65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36" name="TextBox 65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37" name="TextBox 65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38" name="TextBox 65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39" name="TextBox 65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40" name="TextBox 66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41" name="TextBox 66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42" name="TextBox 66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43" name="TextBox 66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44" name="TextBox 66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45" name="TextBox 66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46" name="TextBox 66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47" name="TextBox 66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48" name="TextBox 66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49" name="TextBox 66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50" name="TextBox 67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51" name="TextBox 67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52" name="TextBox 67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53" name="TextBox 67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54" name="TextBox 67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55" name="TextBox 67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56" name="TextBox 67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57" name="TextBox 67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58" name="TextBox 67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59" name="TextBox 67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60" name="TextBox 68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61" name="TextBox 68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62" name="TextBox 68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63" name="TextBox 68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64" name="TextBox 68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65" name="TextBox 68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66" name="TextBox 68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67" name="TextBox 68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68" name="TextBox 68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69" name="TextBox 68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70" name="TextBox 69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71" name="TextBox 69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72" name="TextBox 69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73" name="TextBox 69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74" name="TextBox 69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75" name="TextBox 69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76" name="TextBox 69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77" name="TextBox 69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78" name="TextBox 69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79" name="TextBox 69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80" name="TextBox 70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81" name="TextBox 70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82" name="TextBox 70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83" name="TextBox 70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84" name="TextBox 70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85" name="TextBox 70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86" name="TextBox 70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87" name="TextBox 70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88" name="TextBox 70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89" name="TextBox 70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90" name="TextBox 71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91" name="TextBox 71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92" name="TextBox 71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93" name="TextBox 71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94" name="TextBox 71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95" name="TextBox 71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96" name="TextBox 71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97" name="TextBox 71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98" name="TextBox 71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799" name="TextBox 71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00" name="TextBox 72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01" name="TextBox 72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02" name="TextBox 72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03" name="TextBox 72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04" name="TextBox 72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05" name="TextBox 72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06" name="TextBox 72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07" name="TextBox 72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08" name="TextBox 72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09" name="TextBox 72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10" name="TextBox 73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11" name="TextBox 73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12" name="TextBox 73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13" name="TextBox 73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14" name="TextBox 73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15" name="TextBox 73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16" name="TextBox 73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17" name="TextBox 73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18" name="TextBox 73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19" name="TextBox 73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20" name="TextBox 74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21" name="TextBox 74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22" name="TextBox 74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23" name="TextBox 74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24" name="TextBox 74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25" name="TextBox 74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26" name="TextBox 74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27" name="TextBox 74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28" name="TextBox 74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29" name="TextBox 74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30" name="TextBox 75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31" name="TextBox 75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32" name="TextBox 75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33" name="TextBox 75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34" name="TextBox 75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35" name="TextBox 75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36" name="TextBox 75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37" name="TextBox 75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38" name="TextBox 75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39" name="TextBox 75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40" name="TextBox 76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41" name="TextBox 76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42" name="TextBox 76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43" name="TextBox 76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44" name="TextBox 76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45" name="TextBox 76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46" name="TextBox 76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47" name="TextBox 76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48" name="TextBox 76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49" name="TextBox 76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50" name="TextBox 77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51" name="TextBox 77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52" name="TextBox 77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53" name="TextBox 77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54" name="TextBox 77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55" name="TextBox 77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56" name="TextBox 77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57" name="TextBox 77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58" name="TextBox 77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59" name="TextBox 77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60" name="TextBox 78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61" name="TextBox 78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62" name="TextBox 78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63" name="TextBox 78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64" name="TextBox 78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65" name="TextBox 78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66" name="TextBox 78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67" name="TextBox 78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68" name="TextBox 78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69" name="TextBox 78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70" name="TextBox 79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71" name="TextBox 79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72" name="TextBox 79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73" name="TextBox 79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74" name="TextBox 79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75" name="TextBox 79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76" name="TextBox 79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77" name="TextBox 79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78" name="TextBox 79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79" name="TextBox 79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80" name="TextBox 80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81" name="TextBox 80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82" name="TextBox 80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83" name="TextBox 80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84" name="TextBox 80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85" name="TextBox 80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86" name="TextBox 80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87" name="TextBox 80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88" name="TextBox 80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89" name="TextBox 80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90" name="TextBox 81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91" name="TextBox 81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92" name="TextBox 81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93" name="TextBox 81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94" name="TextBox 81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95" name="TextBox 81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96" name="TextBox 81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97" name="TextBox 81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98" name="TextBox 81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899" name="TextBox 81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00" name="TextBox 82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01" name="TextBox 82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02" name="TextBox 82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03" name="TextBox 82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04" name="TextBox 82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05" name="TextBox 82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06" name="TextBox 82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07" name="TextBox 82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08" name="TextBox 82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09" name="TextBox 82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10" name="TextBox 83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11" name="TextBox 83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12" name="TextBox 83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13" name="TextBox 83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14" name="TextBox 83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15" name="TextBox 83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16" name="TextBox 83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17" name="TextBox 83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18" name="TextBox 83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19" name="TextBox 83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20" name="TextBox 84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21" name="TextBox 84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22" name="TextBox 84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23" name="TextBox 84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24" name="TextBox 84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25" name="TextBox 84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26" name="TextBox 84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27" name="TextBox 84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28" name="TextBox 84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29" name="TextBox 84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30" name="TextBox 85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31" name="TextBox 85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32" name="TextBox 85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33" name="TextBox 85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34" name="TextBox 85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35" name="TextBox 855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36" name="TextBox 856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37" name="TextBox 857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38" name="TextBox 858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39" name="TextBox 859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40" name="TextBox 860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41" name="TextBox 861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42" name="TextBox 862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43" name="TextBox 863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219075</xdr:colOff>
      <xdr:row>6</xdr:row>
      <xdr:rowOff>0</xdr:rowOff>
    </xdr:from>
    <xdr:ext cx="76200" cy="209550"/>
    <xdr:sp fLocksText="0">
      <xdr:nvSpPr>
        <xdr:cNvPr id="944" name="TextBox 864"/>
        <xdr:cNvSpPr txBox="1">
          <a:spLocks noChangeArrowheads="1"/>
        </xdr:cNvSpPr>
      </xdr:nvSpPr>
      <xdr:spPr>
        <a:xfrm>
          <a:off x="9953625" y="349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" name="TextBox 89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" name="TextBox 89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" name="TextBox 89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4" name="TextBox 89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" name="TextBox 89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" name="TextBox 89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" name="TextBox 89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" name="TextBox 90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" name="TextBox 90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" name="TextBox 90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" name="TextBox 90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" name="TextBox 90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3" name="TextBox 90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" name="TextBox 90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" name="TextBox 90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" name="TextBox 90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" name="TextBox 90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8" name="TextBox 91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9" name="TextBox 91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0" name="TextBox 91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1" name="TextBox 91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2" name="TextBox 91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3" name="TextBox 91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4" name="TextBox 91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5" name="TextBox 91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6" name="TextBox 91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7" name="TextBox 91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8" name="TextBox 92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9" name="TextBox 92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0" name="TextBox 92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1" name="TextBox 92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2" name="TextBox 92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3" name="TextBox 92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4" name="TextBox 92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5" name="TextBox 92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6" name="TextBox 92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7" name="TextBox 92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8" name="TextBox 93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9" name="TextBox 93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40" name="TextBox 93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41" name="TextBox 93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42" name="TextBox 93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43" name="TextBox 93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44" name="TextBox 93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45" name="TextBox 93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46" name="TextBox 93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47" name="TextBox 93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48" name="TextBox 94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49" name="TextBox 94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0" name="TextBox 94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1" name="TextBox 94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2" name="TextBox 94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3" name="TextBox 94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4" name="TextBox 94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5" name="TextBox 94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6" name="TextBox 94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7" name="TextBox 94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8" name="TextBox 95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9" name="TextBox 95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0" name="TextBox 95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1" name="TextBox 95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2" name="TextBox 95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3" name="TextBox 95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4" name="TextBox 95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5" name="TextBox 95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6" name="TextBox 95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7" name="TextBox 95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8" name="TextBox 96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9" name="TextBox 96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0" name="TextBox 96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1" name="TextBox 96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2" name="TextBox 96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3" name="TextBox 96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4" name="TextBox 96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5" name="TextBox 96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6" name="TextBox 96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7" name="TextBox 96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8" name="TextBox 97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9" name="TextBox 97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0" name="TextBox 97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1" name="TextBox 97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2" name="TextBox 97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3" name="TextBox 97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4" name="TextBox 97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5" name="TextBox 97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6" name="TextBox 97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7" name="TextBox 97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8" name="TextBox 98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9" name="TextBox 98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0" name="TextBox 98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1" name="TextBox 98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2" name="TextBox 98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3" name="TextBox 98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4" name="TextBox 98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5" name="TextBox 98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6" name="TextBox 98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7" name="TextBox 98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8" name="TextBox 99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9" name="TextBox 99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0" name="TextBox 99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1" name="TextBox 99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2" name="TextBox 99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3" name="TextBox 99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4" name="TextBox 99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5" name="TextBox 99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6" name="TextBox 99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7" name="TextBox 99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8" name="TextBox 100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9" name="TextBox 100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0" name="TextBox 100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1" name="TextBox 100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2" name="TextBox 100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3" name="TextBox 100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4" name="TextBox 100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5" name="TextBox 100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6" name="TextBox 100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7" name="TextBox 100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8" name="TextBox 101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9" name="TextBox 101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0" name="TextBox 101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1" name="TextBox 101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2" name="TextBox 101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3" name="TextBox 101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4" name="TextBox 101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5" name="TextBox 101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6" name="TextBox 101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7" name="TextBox 101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8" name="TextBox 102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9" name="TextBox 102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30" name="TextBox 102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31" name="TextBox 102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32" name="TextBox 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33" name="TextBox 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34" name="TextBox 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35" name="TextBox 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36" name="TextBox 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37" name="TextBox 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38" name="TextBox 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39" name="TextBox 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0" name="TextBox 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1" name="TextBox 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2" name="TextBox 1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3" name="TextBox 1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4" name="TextBox 1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5" name="TextBox 1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6" name="TextBox 1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7" name="TextBox 1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8" name="TextBox 1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9" name="TextBox 1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0" name="TextBox 1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1" name="TextBox 1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2" name="TextBox 2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3" name="TextBox 2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4" name="TextBox 2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5" name="TextBox 2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6" name="TextBox 2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7" name="TextBox 2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8" name="TextBox 2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9" name="TextBox 2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0" name="TextBox 2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1" name="TextBox 2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2" name="TextBox 3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3" name="TextBox 3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4" name="TextBox 3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5" name="TextBox 3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6" name="TextBox 3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7" name="TextBox 3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8" name="TextBox 3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9" name="TextBox 3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0" name="TextBox 3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1" name="TextBox 3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2" name="TextBox 4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3" name="TextBox 4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4" name="TextBox 4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5" name="TextBox 4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6" name="TextBox 4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7" name="TextBox 4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8" name="TextBox 4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9" name="TextBox 4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80" name="TextBox 4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81" name="TextBox 4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82" name="TextBox 5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83" name="TextBox 5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84" name="TextBox 5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85" name="TextBox 5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86" name="TextBox 5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87" name="TextBox 5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88" name="TextBox 5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89" name="TextBox 5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90" name="TextBox 5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91" name="TextBox 5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92" name="TextBox 6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93" name="TextBox 6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94" name="TextBox 6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95" name="TextBox 6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96" name="TextBox 6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97" name="TextBox 6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98" name="TextBox 6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99" name="TextBox 6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00" name="TextBox 6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01" name="TextBox 6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02" name="TextBox 7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03" name="TextBox 7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04" name="TextBox 7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05" name="TextBox 7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06" name="TextBox 7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07" name="TextBox 7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08" name="TextBox 7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09" name="TextBox 7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10" name="TextBox 7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11" name="TextBox 7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12" name="TextBox 8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13" name="TextBox 8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14" name="TextBox 8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15" name="TextBox 8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16" name="TextBox 8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17" name="TextBox 8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18" name="TextBox 8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19" name="TextBox 8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20" name="TextBox 8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21" name="TextBox 8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22" name="TextBox 9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23" name="TextBox 9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24" name="TextBox 9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25" name="TextBox 9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26" name="TextBox 9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27" name="TextBox 9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28" name="TextBox 9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29" name="TextBox 9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30" name="TextBox 9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31" name="TextBox 9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32" name="TextBox 10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33" name="TextBox 10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34" name="TextBox 10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35" name="TextBox 10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36" name="TextBox 10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37" name="TextBox 10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38" name="TextBox 10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39" name="TextBox 10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40" name="TextBox 10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41" name="TextBox 10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42" name="TextBox 11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43" name="TextBox 11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44" name="TextBox 11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45" name="TextBox 11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46" name="TextBox 11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47" name="TextBox 11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48" name="TextBox 11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49" name="TextBox 11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50" name="TextBox 11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51" name="TextBox 11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52" name="TextBox 12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53" name="TextBox 12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54" name="TextBox 12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55" name="TextBox 12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56" name="TextBox 12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57" name="TextBox 12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58" name="TextBox 12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59" name="TextBox 12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60" name="TextBox 12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61" name="TextBox 12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62" name="TextBox 13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63" name="TextBox 13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64" name="TextBox 13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65" name="TextBox 13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66" name="TextBox 13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67" name="TextBox 13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68" name="TextBox 13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69" name="TextBox 13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70" name="TextBox 13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71" name="TextBox 13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72" name="TextBox 14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73" name="TextBox 14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74" name="TextBox 14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75" name="TextBox 14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76" name="TextBox 14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77" name="TextBox 14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78" name="TextBox 14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79" name="TextBox 14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80" name="TextBox 14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81" name="TextBox 14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82" name="TextBox 15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83" name="TextBox 15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84" name="TextBox 15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85" name="TextBox 15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86" name="TextBox 15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87" name="TextBox 15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88" name="TextBox 15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89" name="TextBox 15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90" name="TextBox 15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91" name="TextBox 15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92" name="TextBox 16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93" name="TextBox 16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94" name="TextBox 16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95" name="TextBox 16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96" name="TextBox 16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97" name="TextBox 16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98" name="TextBox 16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299" name="TextBox 16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00" name="TextBox 16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01" name="TextBox 16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02" name="TextBox 17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03" name="TextBox 17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04" name="TextBox 17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05" name="TextBox 17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06" name="TextBox 17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07" name="TextBox 17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08" name="TextBox 17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09" name="TextBox 17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10" name="TextBox 17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11" name="TextBox 17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12" name="TextBox 18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13" name="TextBox 18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14" name="TextBox 18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15" name="TextBox 18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16" name="TextBox 18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17" name="TextBox 18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18" name="TextBox 18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19" name="TextBox 18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20" name="TextBox 18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21" name="TextBox 18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22" name="TextBox 19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23" name="TextBox 19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24" name="TextBox 19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25" name="TextBox 19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26" name="TextBox 19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27" name="TextBox 19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28" name="TextBox 19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29" name="TextBox 19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30" name="TextBox 19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31" name="TextBox 19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32" name="TextBox 20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33" name="TextBox 20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34" name="TextBox 20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35" name="TextBox 20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36" name="TextBox 20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37" name="TextBox 20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38" name="TextBox 20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39" name="TextBox 20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40" name="TextBox 20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41" name="TextBox 20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42" name="TextBox 21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43" name="TextBox 21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44" name="TextBox 21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45" name="TextBox 21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46" name="TextBox 21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47" name="TextBox 21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48" name="TextBox 21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49" name="TextBox 21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50" name="TextBox 21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51" name="TextBox 21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52" name="TextBox 22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53" name="TextBox 22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54" name="TextBox 22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55" name="TextBox 22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56" name="TextBox 22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57" name="TextBox 22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58" name="TextBox 22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59" name="TextBox 22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360" name="TextBox 22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361" name="TextBox 22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362" name="TextBox 23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363" name="TextBox 23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364" name="TextBox 23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365" name="TextBox 23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366" name="TextBox 23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367" name="TextBox 23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368" name="TextBox 23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369" name="TextBox 23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370" name="TextBox 23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371" name="TextBox 23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372" name="TextBox 24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373" name="TextBox 24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374" name="TextBox 24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375" name="TextBox 24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376" name="TextBox 24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377" name="TextBox 24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378" name="TextBox 24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379" name="TextBox 24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380" name="TextBox 24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381" name="TextBox 24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382" name="TextBox 25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383" name="TextBox 25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384" name="TextBox 25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385" name="TextBox 25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386" name="TextBox 25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387" name="TextBox 25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388" name="TextBox 25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389" name="TextBox 25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390" name="TextBox 25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391" name="TextBox 25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392" name="TextBox 26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393" name="TextBox 26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394" name="TextBox 26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395" name="TextBox 26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396" name="TextBox 26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397" name="TextBox 26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398" name="TextBox 26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399" name="TextBox 26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00" name="TextBox 26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01" name="TextBox 26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02" name="TextBox 27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03" name="TextBox 27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04" name="TextBox 27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05" name="TextBox 27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06" name="TextBox 27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07" name="TextBox 27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08" name="TextBox 27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09" name="TextBox 27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10" name="TextBox 27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11" name="TextBox 27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12" name="TextBox 28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13" name="TextBox 28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14" name="TextBox 28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15" name="TextBox 28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16" name="TextBox 28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17" name="TextBox 28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18" name="TextBox 28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19" name="TextBox 28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20" name="TextBox 28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21" name="TextBox 28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22" name="TextBox 29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23" name="TextBox 29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24" name="TextBox 29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25" name="TextBox 29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26" name="TextBox 29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27" name="TextBox 29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28" name="TextBox 29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29" name="TextBox 29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30" name="TextBox 29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31" name="TextBox 29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32" name="TextBox 30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33" name="TextBox 30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34" name="TextBox 30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35" name="TextBox 30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36" name="TextBox 30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37" name="TextBox 30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38" name="TextBox 30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39" name="TextBox 30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40" name="TextBox 30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41" name="TextBox 30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42" name="TextBox 31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43" name="TextBox 31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44" name="TextBox 31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45" name="TextBox 31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46" name="TextBox 31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47" name="TextBox 31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48" name="TextBox 31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49" name="TextBox 31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50" name="TextBox 31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51" name="TextBox 31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52" name="TextBox 32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53" name="TextBox 32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54" name="TextBox 32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55" name="TextBox 32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56" name="TextBox 32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57" name="TextBox 32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58" name="TextBox 32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59" name="TextBox 32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60" name="TextBox 32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61" name="TextBox 32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62" name="TextBox 33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63" name="TextBox 33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64" name="TextBox 33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65" name="TextBox 33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66" name="TextBox 33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67" name="TextBox 33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68" name="TextBox 33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69" name="TextBox 33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70" name="TextBox 33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71" name="TextBox 33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72" name="TextBox 34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73" name="TextBox 34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74" name="TextBox 34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75" name="TextBox 34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76" name="TextBox 34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77" name="TextBox 34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78" name="TextBox 34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479" name="TextBox 34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480" name="TextBox 34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481" name="TextBox 34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482" name="TextBox 35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483" name="TextBox 35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484" name="TextBox 35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485" name="TextBox 35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486" name="TextBox 35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487" name="TextBox 35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488" name="TextBox 35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489" name="TextBox 35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490" name="TextBox 35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491" name="TextBox 35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492" name="TextBox 36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493" name="TextBox 36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494" name="TextBox 36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495" name="TextBox 36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496" name="TextBox 36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497" name="TextBox 36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498" name="TextBox 36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499" name="TextBox 36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00" name="TextBox 36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01" name="TextBox 36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02" name="TextBox 37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03" name="TextBox 37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04" name="TextBox 37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05" name="TextBox 37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06" name="TextBox 37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07" name="TextBox 37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08" name="TextBox 37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09" name="TextBox 37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10" name="TextBox 37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11" name="TextBox 37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12" name="TextBox 38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13" name="TextBox 38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14" name="TextBox 38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15" name="TextBox 38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16" name="TextBox 38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17" name="TextBox 38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18" name="TextBox 38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19" name="TextBox 38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20" name="TextBox 38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21" name="TextBox 38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22" name="TextBox 39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23" name="TextBox 39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24" name="TextBox 39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25" name="TextBox 39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26" name="TextBox 39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27" name="TextBox 39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28" name="TextBox 39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29" name="TextBox 39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30" name="TextBox 39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31" name="TextBox 39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32" name="TextBox 40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33" name="TextBox 40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34" name="TextBox 40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35" name="TextBox 40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36" name="TextBox 40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37" name="TextBox 40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38" name="TextBox 40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39" name="TextBox 40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40" name="TextBox 40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41" name="TextBox 40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42" name="TextBox 41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43" name="TextBox 41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44" name="TextBox 41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45" name="TextBox 41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46" name="TextBox 41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47" name="TextBox 41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48" name="TextBox 41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49" name="TextBox 41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50" name="TextBox 41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51" name="TextBox 41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52" name="TextBox 42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53" name="TextBox 42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54" name="TextBox 42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55" name="TextBox 42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56" name="TextBox 42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57" name="TextBox 42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58" name="TextBox 42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59" name="TextBox 42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60" name="TextBox 42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61" name="TextBox 42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62" name="TextBox 43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63" name="TextBox 43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64" name="TextBox 43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65" name="TextBox 43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66" name="TextBox 43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67" name="TextBox 43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68" name="TextBox 43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69" name="TextBox 43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70" name="TextBox 43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71" name="TextBox 43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72" name="TextBox 44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73" name="TextBox 44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74" name="TextBox 44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75" name="TextBox 44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76" name="TextBox 44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77" name="TextBox 44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78" name="TextBox 44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79" name="TextBox 44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80" name="TextBox 44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81" name="TextBox 44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82" name="TextBox 45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83" name="TextBox 45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84" name="TextBox 45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85" name="TextBox 45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86" name="TextBox 45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87" name="TextBox 45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88" name="TextBox 45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89" name="TextBox 45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90" name="TextBox 45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91" name="TextBox 45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92" name="TextBox 46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93" name="TextBox 46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94" name="TextBox 46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95" name="TextBox 46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96" name="TextBox 46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97" name="TextBox 46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98" name="TextBox 46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599" name="TextBox 46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00" name="TextBox 46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01" name="TextBox 46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02" name="TextBox 47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03" name="TextBox 47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04" name="TextBox 47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05" name="TextBox 47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06" name="TextBox 47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07" name="TextBox 47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08" name="TextBox 47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09" name="TextBox 47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10" name="TextBox 47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11" name="TextBox 47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12" name="TextBox 48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13" name="TextBox 48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14" name="TextBox 48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15" name="TextBox 48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16" name="TextBox 48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17" name="TextBox 48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18" name="TextBox 48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19" name="TextBox 48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20" name="TextBox 48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21" name="TextBox 48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22" name="TextBox 49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23" name="TextBox 49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24" name="TextBox 49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25" name="TextBox 49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26" name="TextBox 49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27" name="TextBox 49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28" name="TextBox 49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29" name="TextBox 49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30" name="TextBox 49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31" name="TextBox 49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32" name="TextBox 50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33" name="TextBox 50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34" name="TextBox 50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35" name="TextBox 50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36" name="TextBox 50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37" name="TextBox 50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38" name="TextBox 50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39" name="TextBox 50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40" name="TextBox 50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41" name="TextBox 50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42" name="TextBox 51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43" name="TextBox 51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44" name="TextBox 51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45" name="TextBox 51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46" name="TextBox 51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47" name="TextBox 51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48" name="TextBox 51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49" name="TextBox 51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50" name="TextBox 51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51" name="TextBox 51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52" name="TextBox 52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53" name="TextBox 52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54" name="TextBox 52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55" name="TextBox 52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56" name="TextBox 52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57" name="TextBox 52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58" name="TextBox 52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59" name="TextBox 52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60" name="TextBox 52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61" name="TextBox 52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62" name="TextBox 53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63" name="TextBox 53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64" name="TextBox 53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65" name="TextBox 53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66" name="TextBox 53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67" name="TextBox 53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68" name="TextBox 53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69" name="TextBox 53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70" name="TextBox 53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71" name="TextBox 53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72" name="TextBox 54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73" name="TextBox 54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74" name="TextBox 54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75" name="TextBox 54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76" name="TextBox 54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77" name="TextBox 54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78" name="TextBox 54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79" name="TextBox 54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80" name="TextBox 54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81" name="TextBox 54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82" name="TextBox 55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83" name="TextBox 55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84" name="TextBox 55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85" name="TextBox 55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86" name="TextBox 55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87" name="TextBox 55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88" name="TextBox 55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89" name="TextBox 55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90" name="TextBox 55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91" name="TextBox 55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92" name="TextBox 56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93" name="TextBox 56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94" name="TextBox 56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95" name="TextBox 56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96" name="TextBox 56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97" name="TextBox 56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98" name="TextBox 56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699" name="TextBox 56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00" name="TextBox 56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01" name="TextBox 56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02" name="TextBox 57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03" name="TextBox 57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04" name="TextBox 57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05" name="TextBox 57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06" name="TextBox 57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07" name="TextBox 57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08" name="TextBox 57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09" name="TextBox 57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10" name="TextBox 57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11" name="TextBox 57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12" name="TextBox 58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13" name="TextBox 58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14" name="TextBox 58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15" name="TextBox 58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16" name="TextBox 58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17" name="TextBox 58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18" name="TextBox 58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19" name="TextBox 58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20" name="TextBox 58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21" name="TextBox 58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22" name="TextBox 59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23" name="TextBox 59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24" name="TextBox 59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25" name="TextBox 59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26" name="TextBox 59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27" name="TextBox 59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28" name="TextBox 59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29" name="TextBox 59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30" name="TextBox 59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31" name="TextBox 59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32" name="TextBox 60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33" name="TextBox 60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34" name="TextBox 60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35" name="TextBox 60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36" name="TextBox 60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37" name="TextBox 60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38" name="TextBox 60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39" name="TextBox 60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40" name="TextBox 60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41" name="TextBox 60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42" name="TextBox 61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43" name="TextBox 61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44" name="TextBox 61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45" name="TextBox 61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46" name="TextBox 61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47" name="TextBox 61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48" name="TextBox 61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49" name="TextBox 61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50" name="TextBox 61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51" name="TextBox 61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52" name="TextBox 62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53" name="TextBox 62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54" name="TextBox 62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55" name="TextBox 62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56" name="TextBox 62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57" name="TextBox 62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58" name="TextBox 62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59" name="TextBox 62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60" name="TextBox 62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61" name="TextBox 62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62" name="TextBox 63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63" name="TextBox 63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64" name="TextBox 63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65" name="TextBox 63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66" name="TextBox 63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67" name="TextBox 63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68" name="TextBox 63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69" name="TextBox 63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70" name="TextBox 63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71" name="TextBox 63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72" name="TextBox 64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73" name="TextBox 64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74" name="TextBox 64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75" name="TextBox 64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76" name="TextBox 64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77" name="TextBox 64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78" name="TextBox 64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79" name="TextBox 64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80" name="TextBox 64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81" name="TextBox 64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82" name="TextBox 65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83" name="TextBox 65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84" name="TextBox 65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85" name="TextBox 65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86" name="TextBox 65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87" name="TextBox 65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88" name="TextBox 65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89" name="TextBox 65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90" name="TextBox 65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91" name="TextBox 65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92" name="TextBox 66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93" name="TextBox 66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94" name="TextBox 66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95" name="TextBox 66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96" name="TextBox 66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97" name="TextBox 66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98" name="TextBox 66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799" name="TextBox 66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00" name="TextBox 66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01" name="TextBox 66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02" name="TextBox 67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03" name="TextBox 67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04" name="TextBox 67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05" name="TextBox 67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06" name="TextBox 67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07" name="TextBox 67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08" name="TextBox 67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09" name="TextBox 67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10" name="TextBox 67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11" name="TextBox 67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12" name="TextBox 68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13" name="TextBox 68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14" name="TextBox 68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15" name="TextBox 68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16" name="TextBox 68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17" name="TextBox 68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18" name="TextBox 68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19" name="TextBox 68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20" name="TextBox 68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21" name="TextBox 68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22" name="TextBox 69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23" name="TextBox 69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24" name="TextBox 69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25" name="TextBox 69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26" name="TextBox 69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27" name="TextBox 69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28" name="TextBox 69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29" name="TextBox 69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30" name="TextBox 69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31" name="TextBox 69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32" name="TextBox 70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33" name="TextBox 70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34" name="TextBox 70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35" name="TextBox 70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36" name="TextBox 70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37" name="TextBox 70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38" name="TextBox 70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839" name="TextBox 70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40" name="TextBox 70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41" name="TextBox 70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42" name="TextBox 71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43" name="TextBox 71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44" name="TextBox 71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45" name="TextBox 71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46" name="TextBox 71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47" name="TextBox 71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48" name="TextBox 71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49" name="TextBox 71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50" name="TextBox 71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51" name="TextBox 71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52" name="TextBox 72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53" name="TextBox 72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54" name="TextBox 72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55" name="TextBox 72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56" name="TextBox 72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57" name="TextBox 72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58" name="TextBox 72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59" name="TextBox 72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60" name="TextBox 72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61" name="TextBox 72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62" name="TextBox 73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63" name="TextBox 73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64" name="TextBox 73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65" name="TextBox 73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66" name="TextBox 73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67" name="TextBox 73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68" name="TextBox 73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69" name="TextBox 73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70" name="TextBox 73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71" name="TextBox 73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72" name="TextBox 74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73" name="TextBox 74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74" name="TextBox 74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75" name="TextBox 74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76" name="TextBox 74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77" name="TextBox 74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78" name="TextBox 74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79" name="TextBox 74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80" name="TextBox 74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81" name="TextBox 74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82" name="TextBox 75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83" name="TextBox 75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84" name="TextBox 75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85" name="TextBox 75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86" name="TextBox 75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87" name="TextBox 75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88" name="TextBox 75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89" name="TextBox 75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90" name="TextBox 75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91" name="TextBox 75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92" name="TextBox 76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93" name="TextBox 76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94" name="TextBox 76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95" name="TextBox 76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96" name="TextBox 76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97" name="TextBox 76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98" name="TextBox 76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899" name="TextBox 76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00" name="TextBox 76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01" name="TextBox 76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02" name="TextBox 77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03" name="TextBox 77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04" name="TextBox 77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05" name="TextBox 77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06" name="TextBox 77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07" name="TextBox 77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08" name="TextBox 77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09" name="TextBox 77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10" name="TextBox 77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11" name="TextBox 77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12" name="TextBox 78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13" name="TextBox 78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14" name="TextBox 78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15" name="TextBox 78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16" name="TextBox 78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17" name="TextBox 78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18" name="TextBox 78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19" name="TextBox 78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20" name="TextBox 78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21" name="TextBox 78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22" name="TextBox 79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23" name="TextBox 79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24" name="TextBox 79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25" name="TextBox 79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26" name="TextBox 79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27" name="TextBox 79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28" name="TextBox 79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29" name="TextBox 79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30" name="TextBox 79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31" name="TextBox 79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32" name="TextBox 80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33" name="TextBox 80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34" name="TextBox 80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35" name="TextBox 80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36" name="TextBox 80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37" name="TextBox 80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38" name="TextBox 80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39" name="TextBox 80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40" name="TextBox 80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41" name="TextBox 80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42" name="TextBox 81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43" name="TextBox 81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44" name="TextBox 81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45" name="TextBox 81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46" name="TextBox 81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47" name="TextBox 81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48" name="TextBox 81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49" name="TextBox 81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50" name="TextBox 81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51" name="TextBox 81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52" name="TextBox 82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53" name="TextBox 82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54" name="TextBox 82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55" name="TextBox 82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56" name="TextBox 82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57" name="TextBox 82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58" name="TextBox 82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959" name="TextBox 82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60" name="TextBox 82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61" name="TextBox 82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62" name="TextBox 83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63" name="TextBox 83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64" name="TextBox 83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65" name="TextBox 83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66" name="TextBox 83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67" name="TextBox 83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68" name="TextBox 83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69" name="TextBox 83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70" name="TextBox 83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71" name="TextBox 83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72" name="TextBox 84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73" name="TextBox 84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74" name="TextBox 84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75" name="TextBox 84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76" name="TextBox 84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77" name="TextBox 84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78" name="TextBox 84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79" name="TextBox 84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80" name="TextBox 84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81" name="TextBox 84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82" name="TextBox 85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83" name="TextBox 85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84" name="TextBox 85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85" name="TextBox 85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86" name="TextBox 85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87" name="TextBox 85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88" name="TextBox 85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89" name="TextBox 85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90" name="TextBox 85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91" name="TextBox 85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92" name="TextBox 86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93" name="TextBox 86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94" name="TextBox 86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95" name="TextBox 86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96" name="TextBox 86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97" name="TextBox 86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98" name="TextBox 86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999" name="TextBox 86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00" name="TextBox 86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01" name="TextBox 86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02" name="TextBox 87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03" name="TextBox 87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04" name="TextBox 87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05" name="TextBox 87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06" name="TextBox 87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07" name="TextBox 87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08" name="TextBox 87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09" name="TextBox 87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10" name="TextBox 87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11" name="TextBox 87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12" name="TextBox 88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13" name="TextBox 88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14" name="TextBox 88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15" name="TextBox 88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16" name="TextBox 88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17" name="TextBox 88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18" name="TextBox 88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19" name="TextBox 88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20" name="TextBox 88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21" name="TextBox 88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22" name="TextBox 89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23" name="TextBox 89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24" name="TextBox 89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25" name="TextBox 89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26" name="TextBox 89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27" name="TextBox 89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28" name="TextBox 89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29" name="TextBox 89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30" name="TextBox 89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31" name="TextBox 89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32" name="TextBox 90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33" name="TextBox 90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34" name="TextBox 90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35" name="TextBox 90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36" name="TextBox 90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37" name="TextBox 90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38" name="TextBox 90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39" name="TextBox 90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40" name="TextBox 90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41" name="TextBox 90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42" name="TextBox 91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43" name="TextBox 91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44" name="TextBox 91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45" name="TextBox 91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46" name="TextBox 91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47" name="TextBox 91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48" name="TextBox 91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49" name="TextBox 91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50" name="TextBox 91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51" name="TextBox 91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52" name="TextBox 92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53" name="TextBox 92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54" name="TextBox 92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55" name="TextBox 92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56" name="TextBox 92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57" name="TextBox 92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58" name="TextBox 92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59" name="TextBox 92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60" name="TextBox 92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61" name="TextBox 92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62" name="TextBox 93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63" name="TextBox 93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64" name="TextBox 93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65" name="TextBox 93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66" name="TextBox 93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67" name="TextBox 93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68" name="TextBox 93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69" name="TextBox 93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70" name="TextBox 93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71" name="TextBox 93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72" name="TextBox 94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73" name="TextBox 94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74" name="TextBox 94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75" name="TextBox 94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76" name="TextBox 94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77" name="TextBox 94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78" name="TextBox 94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79" name="TextBox 94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80" name="TextBox 94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81" name="TextBox 94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82" name="TextBox 95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83" name="TextBox 95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84" name="TextBox 95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85" name="TextBox 95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86" name="TextBox 95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87" name="TextBox 95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88" name="TextBox 95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89" name="TextBox 95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90" name="TextBox 95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91" name="TextBox 95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92" name="TextBox 96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93" name="TextBox 96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94" name="TextBox 96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95" name="TextBox 96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96" name="TextBox 96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97" name="TextBox 96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98" name="TextBox 96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099" name="TextBox 96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00" name="TextBox 96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01" name="TextBox 96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02" name="TextBox 97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03" name="TextBox 97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04" name="TextBox 97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05" name="TextBox 97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06" name="TextBox 97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07" name="TextBox 97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08" name="TextBox 97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09" name="TextBox 97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10" name="TextBox 97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11" name="TextBox 97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12" name="TextBox 98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13" name="TextBox 98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14" name="TextBox 98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15" name="TextBox 98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16" name="TextBox 98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17" name="TextBox 98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18" name="TextBox 98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19" name="TextBox 98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20" name="TextBox 98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21" name="TextBox 98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22" name="TextBox 99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23" name="TextBox 99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24" name="TextBox 99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25" name="TextBox 99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26" name="TextBox 99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27" name="TextBox 99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28" name="TextBox 99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29" name="TextBox 99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30" name="TextBox 99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31" name="TextBox 99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32" name="TextBox 100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33" name="TextBox 100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34" name="TextBox 100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35" name="TextBox 100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36" name="TextBox 100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37" name="TextBox 100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38" name="TextBox 100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39" name="TextBox 100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40" name="TextBox 100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41" name="TextBox 100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42" name="TextBox 101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43" name="TextBox 101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44" name="TextBox 101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45" name="TextBox 101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46" name="TextBox 101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47" name="TextBox 101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48" name="TextBox 101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49" name="TextBox 101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50" name="TextBox 101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51" name="TextBox 101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52" name="TextBox 102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53" name="TextBox 102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54" name="TextBox 102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55" name="TextBox 102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56" name="TextBox 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57" name="TextBox 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58" name="TextBox 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59" name="TextBox 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60" name="TextBox 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61" name="TextBox 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62" name="TextBox 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63" name="TextBox 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64" name="TextBox 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65" name="TextBox 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66" name="TextBox 1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67" name="TextBox 1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68" name="TextBox 1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69" name="TextBox 1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70" name="TextBox 1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71" name="TextBox 1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72" name="TextBox 1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73" name="TextBox 1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74" name="TextBox 1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75" name="TextBox 1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76" name="TextBox 2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77" name="TextBox 2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78" name="TextBox 2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79" name="TextBox 2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80" name="TextBox 2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81" name="TextBox 2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82" name="TextBox 2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83" name="TextBox 2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84" name="TextBox 2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85" name="TextBox 2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86" name="TextBox 3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87" name="TextBox 3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88" name="TextBox 3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89" name="TextBox 3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90" name="TextBox 3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91" name="TextBox 3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92" name="TextBox 3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93" name="TextBox 3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94" name="TextBox 3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95" name="TextBox 3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96" name="TextBox 4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97" name="TextBox 4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98" name="TextBox 4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199" name="TextBox 4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00" name="TextBox 4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01" name="TextBox 4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02" name="TextBox 4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03" name="TextBox 4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04" name="TextBox 4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05" name="TextBox 4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06" name="TextBox 5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07" name="TextBox 5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08" name="TextBox 5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09" name="TextBox 5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10" name="TextBox 5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11" name="TextBox 5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12" name="TextBox 5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13" name="TextBox 5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14" name="TextBox 5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15" name="TextBox 5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16" name="TextBox 6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17" name="TextBox 6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18" name="TextBox 6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19" name="TextBox 6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20" name="TextBox 6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21" name="TextBox 6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22" name="TextBox 6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23" name="TextBox 6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24" name="TextBox 6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25" name="TextBox 6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26" name="TextBox 7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27" name="TextBox 7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28" name="TextBox 7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29" name="TextBox 7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30" name="TextBox 7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31" name="TextBox 7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32" name="TextBox 7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33" name="TextBox 7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34" name="TextBox 7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35" name="TextBox 7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36" name="TextBox 8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37" name="TextBox 8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38" name="TextBox 8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39" name="TextBox 8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40" name="TextBox 8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41" name="TextBox 8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42" name="TextBox 8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43" name="TextBox 8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44" name="TextBox 8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45" name="TextBox 8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46" name="TextBox 9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47" name="TextBox 9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48" name="TextBox 9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49" name="TextBox 9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50" name="TextBox 9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51" name="TextBox 9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52" name="TextBox 9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53" name="TextBox 9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54" name="TextBox 9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55" name="TextBox 9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56" name="TextBox 10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57" name="TextBox 10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58" name="TextBox 10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59" name="TextBox 10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60" name="TextBox 10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61" name="TextBox 10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62" name="TextBox 10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63" name="TextBox 10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64" name="TextBox 10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65" name="TextBox 10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66" name="TextBox 11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67" name="TextBox 11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68" name="TextBox 11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69" name="TextBox 11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70" name="TextBox 11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71" name="TextBox 11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72" name="TextBox 11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73" name="TextBox 11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74" name="TextBox 11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75" name="TextBox 11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76" name="TextBox 12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77" name="TextBox 12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78" name="TextBox 12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79" name="TextBox 12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80" name="TextBox 12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81" name="TextBox 12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82" name="TextBox 12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83" name="TextBox 12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84" name="TextBox 12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85" name="TextBox 12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86" name="TextBox 13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87" name="TextBox 13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88" name="TextBox 13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89" name="TextBox 13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90" name="TextBox 13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91" name="TextBox 13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92" name="TextBox 13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93" name="TextBox 13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94" name="TextBox 13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95" name="TextBox 13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96" name="TextBox 14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97" name="TextBox 14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98" name="TextBox 14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299" name="TextBox 14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300" name="TextBox 14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301" name="TextBox 14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302" name="TextBox 14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303" name="TextBox 14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304" name="TextBox 14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305" name="TextBox 14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306" name="TextBox 15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307" name="TextBox 15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308" name="TextBox 15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309" name="TextBox 15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310" name="TextBox 15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311" name="TextBox 15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312" name="TextBox 15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313" name="TextBox 15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314" name="TextBox 15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315" name="TextBox 15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316" name="TextBox 16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317" name="TextBox 16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318" name="TextBox 16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319" name="TextBox 16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20" name="TextBox 16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21" name="TextBox 16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22" name="TextBox 16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23" name="TextBox 16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24" name="TextBox 16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25" name="TextBox 16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26" name="TextBox 17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27" name="TextBox 17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28" name="TextBox 17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29" name="TextBox 17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30" name="TextBox 17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31" name="TextBox 17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32" name="TextBox 17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33" name="TextBox 17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34" name="TextBox 17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35" name="TextBox 17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36" name="TextBox 18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37" name="TextBox 18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38" name="TextBox 18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39" name="TextBox 18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40" name="TextBox 18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41" name="TextBox 18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42" name="TextBox 18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43" name="TextBox 18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44" name="TextBox 18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45" name="TextBox 18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46" name="TextBox 19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47" name="TextBox 19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48" name="TextBox 19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49" name="TextBox 19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50" name="TextBox 19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51" name="TextBox 19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52" name="TextBox 19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53" name="TextBox 19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54" name="TextBox 19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55" name="TextBox 19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56" name="TextBox 20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57" name="TextBox 20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58" name="TextBox 20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59" name="TextBox 20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60" name="TextBox 20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61" name="TextBox 20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62" name="TextBox 20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63" name="TextBox 20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64" name="TextBox 20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65" name="TextBox 20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66" name="TextBox 21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67" name="TextBox 21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68" name="TextBox 21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69" name="TextBox 21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70" name="TextBox 21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71" name="TextBox 21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72" name="TextBox 21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73" name="TextBox 21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74" name="TextBox 21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75" name="TextBox 21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76" name="TextBox 22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77" name="TextBox 22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78" name="TextBox 22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79" name="TextBox 22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80" name="TextBox 22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81" name="TextBox 22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82" name="TextBox 22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83" name="TextBox 22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84" name="TextBox 22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85" name="TextBox 22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86" name="TextBox 23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87" name="TextBox 23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88" name="TextBox 23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89" name="TextBox 23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90" name="TextBox 23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91" name="TextBox 23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92" name="TextBox 23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93" name="TextBox 23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94" name="TextBox 23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95" name="TextBox 23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96" name="TextBox 24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97" name="TextBox 24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98" name="TextBox 24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399" name="TextBox 24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00" name="TextBox 24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01" name="TextBox 24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02" name="TextBox 24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03" name="TextBox 24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04" name="TextBox 24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05" name="TextBox 24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06" name="TextBox 25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07" name="TextBox 25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08" name="TextBox 25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09" name="TextBox 25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10" name="TextBox 25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11" name="TextBox 25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12" name="TextBox 25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13" name="TextBox 25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14" name="TextBox 25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15" name="TextBox 25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16" name="TextBox 26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17" name="TextBox 26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18" name="TextBox 26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19" name="TextBox 26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20" name="TextBox 26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21" name="TextBox 26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22" name="TextBox 26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23" name="TextBox 26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24" name="TextBox 26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25" name="TextBox 26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26" name="TextBox 27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27" name="TextBox 27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28" name="TextBox 27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29" name="TextBox 27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30" name="TextBox 27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31" name="TextBox 27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32" name="TextBox 27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33" name="TextBox 27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34" name="TextBox 27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35" name="TextBox 27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36" name="TextBox 28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37" name="TextBox 28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38" name="TextBox 28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439" name="TextBox 28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40" name="TextBox 28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41" name="TextBox 28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42" name="TextBox 28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43" name="TextBox 28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44" name="TextBox 28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45" name="TextBox 28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46" name="TextBox 29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47" name="TextBox 29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48" name="TextBox 29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49" name="TextBox 29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50" name="TextBox 29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51" name="TextBox 29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52" name="TextBox 29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53" name="TextBox 29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54" name="TextBox 29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55" name="TextBox 29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56" name="TextBox 30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57" name="TextBox 30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58" name="TextBox 30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59" name="TextBox 30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60" name="TextBox 30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61" name="TextBox 30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62" name="TextBox 30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63" name="TextBox 30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64" name="TextBox 30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65" name="TextBox 30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66" name="TextBox 31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67" name="TextBox 31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68" name="TextBox 31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69" name="TextBox 31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70" name="TextBox 31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71" name="TextBox 31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72" name="TextBox 31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73" name="TextBox 31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74" name="TextBox 31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75" name="TextBox 31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76" name="TextBox 32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77" name="TextBox 32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78" name="TextBox 32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79" name="TextBox 32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80" name="TextBox 32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81" name="TextBox 32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82" name="TextBox 32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83" name="TextBox 32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84" name="TextBox 32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85" name="TextBox 32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86" name="TextBox 33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87" name="TextBox 33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88" name="TextBox 33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89" name="TextBox 33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90" name="TextBox 33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91" name="TextBox 33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92" name="TextBox 33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93" name="TextBox 33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94" name="TextBox 33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95" name="TextBox 33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96" name="TextBox 34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97" name="TextBox 34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98" name="TextBox 34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499" name="TextBox 34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00" name="TextBox 34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01" name="TextBox 34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02" name="TextBox 34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03" name="TextBox 34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04" name="TextBox 34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05" name="TextBox 34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06" name="TextBox 35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07" name="TextBox 35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08" name="TextBox 35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09" name="TextBox 35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10" name="TextBox 35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11" name="TextBox 35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12" name="TextBox 35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13" name="TextBox 35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14" name="TextBox 35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15" name="TextBox 35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16" name="TextBox 36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17" name="TextBox 36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18" name="TextBox 36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19" name="TextBox 36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20" name="TextBox 36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21" name="TextBox 36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22" name="TextBox 36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23" name="TextBox 36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24" name="TextBox 36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25" name="TextBox 36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26" name="TextBox 37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27" name="TextBox 37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28" name="TextBox 37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29" name="TextBox 37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30" name="TextBox 37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31" name="TextBox 37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32" name="TextBox 37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33" name="TextBox 37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34" name="TextBox 37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35" name="TextBox 37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36" name="TextBox 38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37" name="TextBox 38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38" name="TextBox 38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39" name="TextBox 38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40" name="TextBox 38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41" name="TextBox 38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42" name="TextBox 38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43" name="TextBox 38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44" name="TextBox 38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45" name="TextBox 38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46" name="TextBox 39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47" name="TextBox 39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48" name="TextBox 39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49" name="TextBox 39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50" name="TextBox 39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51" name="TextBox 39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52" name="TextBox 39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53" name="TextBox 39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54" name="TextBox 39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55" name="TextBox 39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56" name="TextBox 40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57" name="TextBox 40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58" name="TextBox 40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59" name="TextBox 40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60" name="TextBox 40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61" name="TextBox 40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62" name="TextBox 40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63" name="TextBox 40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64" name="TextBox 40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65" name="TextBox 40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66" name="TextBox 41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67" name="TextBox 41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68" name="TextBox 41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69" name="TextBox 41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70" name="TextBox 41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71" name="TextBox 41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72" name="TextBox 41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73" name="TextBox 41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74" name="TextBox 41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75" name="TextBox 41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76" name="TextBox 42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77" name="TextBox 42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78" name="TextBox 42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79" name="TextBox 42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80" name="TextBox 42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81" name="TextBox 42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82" name="TextBox 42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83" name="TextBox 42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84" name="TextBox 42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85" name="TextBox 42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86" name="TextBox 43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87" name="TextBox 43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88" name="TextBox 43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89" name="TextBox 43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90" name="TextBox 43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91" name="TextBox 43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92" name="TextBox 43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93" name="TextBox 43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94" name="TextBox 43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95" name="TextBox 43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96" name="TextBox 44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97" name="TextBox 44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98" name="TextBox 44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599" name="TextBox 44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00" name="TextBox 44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01" name="TextBox 44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02" name="TextBox 44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03" name="TextBox 44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04" name="TextBox 44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05" name="TextBox 44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06" name="TextBox 45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07" name="TextBox 45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08" name="TextBox 45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09" name="TextBox 45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10" name="TextBox 45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11" name="TextBox 45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12" name="TextBox 45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13" name="TextBox 45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14" name="TextBox 45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15" name="TextBox 45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16" name="TextBox 46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17" name="TextBox 46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18" name="TextBox 46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19" name="TextBox 46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20" name="TextBox 46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21" name="TextBox 46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22" name="TextBox 46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23" name="TextBox 46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24" name="TextBox 46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25" name="TextBox 46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26" name="TextBox 47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27" name="TextBox 47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28" name="TextBox 47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29" name="TextBox 47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30" name="TextBox 47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31" name="TextBox 47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32" name="TextBox 47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33" name="TextBox 47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34" name="TextBox 47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35" name="TextBox 47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36" name="TextBox 48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37" name="TextBox 48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38" name="TextBox 48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39" name="TextBox 48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40" name="TextBox 48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41" name="TextBox 48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42" name="TextBox 48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43" name="TextBox 48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44" name="TextBox 48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45" name="TextBox 48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46" name="TextBox 49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47" name="TextBox 49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48" name="TextBox 49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49" name="TextBox 49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50" name="TextBox 49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51" name="TextBox 49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52" name="TextBox 49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53" name="TextBox 49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54" name="TextBox 49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55" name="TextBox 49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56" name="TextBox 50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57" name="TextBox 50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58" name="TextBox 50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59" name="TextBox 50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60" name="TextBox 50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61" name="TextBox 50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62" name="TextBox 50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63" name="TextBox 50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64" name="TextBox 50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65" name="TextBox 50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66" name="TextBox 51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67" name="TextBox 51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68" name="TextBox 51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69" name="TextBox 51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70" name="TextBox 51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71" name="TextBox 51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72" name="TextBox 51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73" name="TextBox 51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74" name="TextBox 51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75" name="TextBox 51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76" name="TextBox 52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77" name="TextBox 52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78" name="TextBox 52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79" name="TextBox 52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80" name="TextBox 52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81" name="TextBox 52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82" name="TextBox 52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83" name="TextBox 52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84" name="TextBox 52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85" name="TextBox 52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86" name="TextBox 53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87" name="TextBox 53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88" name="TextBox 53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89" name="TextBox 53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90" name="TextBox 53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91" name="TextBox 53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92" name="TextBox 53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93" name="TextBox 53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94" name="TextBox 53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95" name="TextBox 53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96" name="TextBox 54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97" name="TextBox 54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98" name="TextBox 54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699" name="TextBox 54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00" name="TextBox 54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01" name="TextBox 54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02" name="TextBox 54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03" name="TextBox 54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04" name="TextBox 54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05" name="TextBox 54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06" name="TextBox 55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07" name="TextBox 55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08" name="TextBox 55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09" name="TextBox 55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10" name="TextBox 55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11" name="TextBox 55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12" name="TextBox 55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13" name="TextBox 55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14" name="TextBox 55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15" name="TextBox 55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16" name="TextBox 56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17" name="TextBox 56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18" name="TextBox 56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19" name="TextBox 56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20" name="TextBox 56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21" name="TextBox 56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22" name="TextBox 56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23" name="TextBox 56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24" name="TextBox 56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25" name="TextBox 56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26" name="TextBox 57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27" name="TextBox 57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28" name="TextBox 57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29" name="TextBox 57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30" name="TextBox 57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31" name="TextBox 57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32" name="TextBox 57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33" name="TextBox 57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34" name="TextBox 57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35" name="TextBox 57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36" name="TextBox 58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37" name="TextBox 58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38" name="TextBox 58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39" name="TextBox 58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40" name="TextBox 58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41" name="TextBox 58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42" name="TextBox 58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43" name="TextBox 58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44" name="TextBox 58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45" name="TextBox 58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46" name="TextBox 59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47" name="TextBox 59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48" name="TextBox 59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49" name="TextBox 59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50" name="TextBox 59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51" name="TextBox 59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52" name="TextBox 59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53" name="TextBox 59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54" name="TextBox 59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55" name="TextBox 59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56" name="TextBox 60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57" name="TextBox 60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58" name="TextBox 60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59" name="TextBox 60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60" name="TextBox 60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61" name="TextBox 60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62" name="TextBox 60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63" name="TextBox 60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64" name="TextBox 60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65" name="TextBox 60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66" name="TextBox 61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67" name="TextBox 61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68" name="TextBox 61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69" name="TextBox 61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70" name="TextBox 61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71" name="TextBox 61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72" name="TextBox 61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73" name="TextBox 61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74" name="TextBox 61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75" name="TextBox 61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76" name="TextBox 62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77" name="TextBox 62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78" name="TextBox 62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79" name="TextBox 62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80" name="TextBox 62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81" name="TextBox 62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82" name="TextBox 62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83" name="TextBox 62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84" name="TextBox 62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85" name="TextBox 62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86" name="TextBox 63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87" name="TextBox 63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88" name="TextBox 63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89" name="TextBox 63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90" name="TextBox 634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91" name="TextBox 635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92" name="TextBox 636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93" name="TextBox 637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94" name="TextBox 638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95" name="TextBox 639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96" name="TextBox 640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97" name="TextBox 641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98" name="TextBox 642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19</xdr:row>
      <xdr:rowOff>0</xdr:rowOff>
    </xdr:from>
    <xdr:ext cx="76200" cy="219075"/>
    <xdr:sp fLocksText="0">
      <xdr:nvSpPr>
        <xdr:cNvPr id="1799" name="TextBox 643"/>
        <xdr:cNvSpPr txBox="1">
          <a:spLocks noChangeArrowheads="1"/>
        </xdr:cNvSpPr>
      </xdr:nvSpPr>
      <xdr:spPr>
        <a:xfrm>
          <a:off x="10896600" y="13649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00" name="TextBox 64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01" name="TextBox 64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02" name="TextBox 64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03" name="TextBox 64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04" name="TextBox 64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05" name="TextBox 64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06" name="TextBox 65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07" name="TextBox 65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08" name="TextBox 65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09" name="TextBox 65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10" name="TextBox 65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11" name="TextBox 65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12" name="TextBox 65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13" name="TextBox 65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14" name="TextBox 65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15" name="TextBox 65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16" name="TextBox 66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17" name="TextBox 66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18" name="TextBox 66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19" name="TextBox 66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20" name="TextBox 66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21" name="TextBox 66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22" name="TextBox 66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23" name="TextBox 66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24" name="TextBox 66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25" name="TextBox 66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26" name="TextBox 67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27" name="TextBox 67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28" name="TextBox 67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29" name="TextBox 67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30" name="TextBox 67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31" name="TextBox 67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32" name="TextBox 67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33" name="TextBox 67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34" name="TextBox 67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35" name="TextBox 67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36" name="TextBox 68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37" name="TextBox 68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38" name="TextBox 68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39" name="TextBox 68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40" name="TextBox 68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41" name="TextBox 68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42" name="TextBox 68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43" name="TextBox 68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44" name="TextBox 68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45" name="TextBox 68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46" name="TextBox 69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47" name="TextBox 69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48" name="TextBox 69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49" name="TextBox 69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50" name="TextBox 69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51" name="TextBox 69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52" name="TextBox 69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53" name="TextBox 69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54" name="TextBox 69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55" name="TextBox 69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56" name="TextBox 70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57" name="TextBox 70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58" name="TextBox 70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59" name="TextBox 70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60" name="TextBox 70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61" name="TextBox 70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62" name="TextBox 70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63" name="TextBox 70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64" name="TextBox 70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65" name="TextBox 70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66" name="TextBox 71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67" name="TextBox 71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68" name="TextBox 71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69" name="TextBox 71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70" name="TextBox 71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71" name="TextBox 71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72" name="TextBox 71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73" name="TextBox 71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74" name="TextBox 71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75" name="TextBox 71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76" name="TextBox 72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77" name="TextBox 72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78" name="TextBox 72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79" name="TextBox 72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80" name="TextBox 72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81" name="TextBox 72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82" name="TextBox 72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83" name="TextBox 72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84" name="TextBox 72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85" name="TextBox 72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86" name="TextBox 73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87" name="TextBox 73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88" name="TextBox 73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89" name="TextBox 73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90" name="TextBox 73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91" name="TextBox 73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92" name="TextBox 73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93" name="TextBox 73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94" name="TextBox 73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95" name="TextBox 73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96" name="TextBox 74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97" name="TextBox 74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98" name="TextBox 74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899" name="TextBox 74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900" name="TextBox 74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901" name="TextBox 74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902" name="TextBox 74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903" name="TextBox 74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904" name="TextBox 74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905" name="TextBox 74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906" name="TextBox 75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907" name="TextBox 751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908" name="TextBox 752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909" name="TextBox 753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910" name="TextBox 754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911" name="TextBox 755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912" name="TextBox 756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913" name="TextBox 757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914" name="TextBox 758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915" name="TextBox 759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219075</xdr:colOff>
      <xdr:row>20</xdr:row>
      <xdr:rowOff>0</xdr:rowOff>
    </xdr:from>
    <xdr:ext cx="76200" cy="219075"/>
    <xdr:sp fLocksText="0">
      <xdr:nvSpPr>
        <xdr:cNvPr id="1916" name="TextBox 760"/>
        <xdr:cNvSpPr txBox="1">
          <a:spLocks noChangeArrowheads="1"/>
        </xdr:cNvSpPr>
      </xdr:nvSpPr>
      <xdr:spPr>
        <a:xfrm>
          <a:off x="10896600" y="1443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dia\lsxc\F&#30424;\Fg\2023\&#37325;&#28857;&#21150;\&#21439;&#37325;\&#26376;&#25253;\10&#26376;\\\NTS01\jhc\unzipped\Eastern%20Airline%20FE\GP\GP_Ph1\SBB-OIs\Hel-OI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ia\lsxc\F&#30424;\Fg\2023\&#37325;&#28857;&#21150;\&#21439;&#37325;\&#26376;&#25253;\10&#26376;\A:\WINDOWS\TEMP\GOLDPYR4\ARENTO\TOOLBOX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edia\lsxc\F&#30424;\Fg\2023\&#37325;&#28857;&#21150;\&#21439;&#37325;\&#26376;&#25253;\10&#26376;\\\NTS01\jhc\unzipped\Eastern%20Airline%20FE\fnl-gp2\ToolboxGP\Kor\OSP_Becht_Fi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edia\lsxc\F&#30424;\Fg\2023\&#37325;&#28857;&#21150;\&#21439;&#37325;\&#26376;&#25253;\10&#26376;\\Users\john1\AppData\Local\Temp\Rar$DIa0.556\POWER%20ASSUMPTION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edia\lsxc\F&#30424;\Fg\2023\&#37325;&#28857;&#21150;\&#21439;&#37325;\&#26376;&#25253;\10&#26376;\\Users\wlb\Desktop\8&#26376;&#37325;&#28857;&#39033;&#30446;&#25253;&#34920;\&#21508;&#21333;&#20301;&#25253;&#36865;\POWER%20ASSUMPTION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ia\lsxc\F&#30424;\Fg\2023\&#37325;&#28857;&#21150;\&#21439;&#37325;\&#26376;&#25253;\10&#26376;\I:\Users\john1\AppData\Local\Temp\Rar$DIa0.556\POWER%20ASSUMPTION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media\lsxc\F&#30424;\Fg\2023\&#37325;&#28857;&#21150;\&#21439;&#37325;\&#26376;&#25253;\10&#26376;\\\NTS01\jhc\unzipped\Eastern%20Airline%20FE\GP\tamer\DOS\TEMP\GPTLBX9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ia\lsxc\F&#30424;\Fg\2023\&#37325;&#28857;&#21150;\&#21439;&#37325;\&#26376;&#25253;\10&#26376;\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2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ia\lsxc\F&#30424;\Fg\2023\&#37325;&#28857;&#21150;\&#21439;&#37325;\&#26376;&#25253;\10&#26376;\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dia\lsxc\F&#30424;\Fg\2023\&#37325;&#28857;&#21150;\&#21439;&#37325;\&#26376;&#25253;\10&#26376;\\\NTS01\jhc\unzipped\Eastern%20Airline%20FE\Spares\FILES\SMCTS2\SMCTSSP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ia\lsxc\F&#30424;\Fg\2023\&#37325;&#28857;&#21150;\&#21439;&#37325;\&#26376;&#25253;\10&#26376;\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media\lsxc\F&#30424;\Fg\2023\&#37325;&#28857;&#21150;\&#21439;&#37325;\&#26376;&#25253;\10&#26376;\\Users\john1\AppData\Local\Temp\Rar$DIa0.556\&#21457;&#25913;&#25991;&#20214;\2014\&#22266;&#23450;&#36164;&#20135;&#25237;&#36164;\2015&#24180;&#22266;&#23450;&#36164;&#20135;&#25237;&#36164;&#35745;&#21010;\&#21313;&#19968;&#31295;\&#25171;&#21360;\Li1204(&#35831;&#31034;&#25991;&#20214;)\&#32508;&#21512;&#26448;&#26009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media\lsxc\F&#30424;\Fg\2023\&#37325;&#28857;&#21150;\&#21439;&#37325;\&#26376;&#25253;\10&#26376;\\Users\wlb\Desktop\8&#26376;&#37325;&#28857;&#39033;&#30446;&#25253;&#34920;\&#21508;&#21333;&#20301;&#25253;&#36865;\&#21457;&#25913;&#25991;&#20214;\2014\&#22266;&#23450;&#36164;&#20135;&#25237;&#36164;\2015&#24180;&#22266;&#23450;&#36164;&#20135;&#25237;&#36164;&#35745;&#21010;\&#21313;&#19968;&#31295;\&#25171;&#21360;\Li1204(&#35831;&#31034;&#25991;&#20214;)\&#32508;&#21512;&#26448;&#26009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ia\lsxc\F&#30424;\Fg\2023\&#37325;&#28857;&#21150;\&#21439;&#37325;\&#26376;&#25253;\10&#26376;\I:\Users\john1\AppData\Local\Temp\Rar$DIa0.556\&#21457;&#25913;&#25991;&#20214;\2014\&#22266;&#23450;&#36164;&#20135;&#25237;&#36164;\2015&#24180;&#22266;&#23450;&#36164;&#20135;&#25237;&#36164;&#35745;&#21010;\&#21313;&#19968;&#31295;\&#25171;&#21360;\Li1204(&#35831;&#31034;&#25991;&#20214;)\&#32508;&#21512;&#26448;&#26009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ia\lsxc\F&#30424;\Fg\2023\&#37325;&#28857;&#21150;\&#21439;&#37325;\&#26376;&#25253;\10&#26376;\I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ia\lsxc\F&#30424;\Fg\2023\&#37325;&#28857;&#21150;\&#21439;&#37325;\&#26376;&#25253;\10&#26376;\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media\lsxc\F&#30424;\Fg\2023\&#37325;&#28857;&#21150;\&#21439;&#37325;\&#26376;&#25253;\10&#26376;\\Users\john1\AppData\Local\Temp\Rar$DIa0.556\&#21457;&#25913;&#25991;&#20214;\2014\&#22266;&#23450;&#36164;&#20135;&#25237;&#36164;\2015&#24180;&#22266;&#23450;&#36164;&#20135;&#25237;&#36164;&#35745;&#21010;\&#21313;&#19968;&#31295;\&#25171;&#21360;\Documents%20and%20Settings\Administrator\&#26700;&#38754;\&#36164;&#37329;&#24179;&#3491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media\lsxc\F&#30424;\Fg\2023\&#37325;&#28857;&#21150;\&#21439;&#37325;\&#26376;&#25253;\10&#26376;\\Users\wlb\Desktop\8&#26376;&#37325;&#28857;&#39033;&#30446;&#25253;&#34920;\&#21508;&#21333;&#20301;&#25253;&#36865;\&#21457;&#25913;&#25991;&#20214;\2014\&#22266;&#23450;&#36164;&#20135;&#25237;&#36164;\2015&#24180;&#22266;&#23450;&#36164;&#20135;&#25237;&#36164;&#35745;&#21010;\&#21313;&#19968;&#31295;\&#25171;&#21360;\Documents%20and%20Settings\Administrator\&#26700;&#38754;\&#36164;&#37329;&#24179;&#34913;&#34920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ia\lsxc\F&#30424;\Fg\2023\&#37325;&#28857;&#21150;\&#21439;&#37325;\&#26376;&#25253;\10&#26376;\I:\Users\john1\AppData\Local\Temp\Rar$DIa0.556\&#21457;&#25913;&#25991;&#20214;\2014\&#22266;&#23450;&#36164;&#20135;&#25237;&#36164;\2015&#24180;&#22266;&#23450;&#36164;&#20135;&#25237;&#36164;&#35745;&#21010;\&#21313;&#19968;&#31295;\&#25171;&#21360;\Documents%20and%20Settings\Administrator\&#26700;&#38754;\&#36164;&#37329;&#24179;&#34913;&#3492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ia\lsxc\F&#30424;\Fg\2023\&#37325;&#28857;&#21150;\&#21439;&#37325;\&#26376;&#25253;\10&#26376;\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edia\lsxc\F&#30424;\Fg\2023\&#37325;&#28857;&#21150;\&#21439;&#37325;\&#26376;&#25253;\10&#26376;\\\NTS01\jhc\unzipped\Eastern%20Airline%20FE\GP\tamer\WINDOWS\GP_A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media\lsxc\F&#30424;\Fg\2023\&#37325;&#28857;&#21150;\&#21439;&#37325;\&#26376;&#25253;\10&#26376;\\Users\john1\AppData\Local\Temp\Rar$DIa0.556\&#21457;&#25913;&#25991;&#20214;\2014\&#22266;&#23450;&#36164;&#20135;&#25237;&#36164;\2015&#24180;&#22266;&#23450;&#36164;&#20135;&#25237;&#36164;&#35745;&#21010;\&#21313;&#19968;&#31295;\&#25171;&#21360;\2012&#24180;\&#20154;&#22823;&#20250;&#25253;&#21578;2011&#12289;2012&#19978;&#21322;&#24180;\Documents%20and%20Settings\Administrator\&#26700;&#38754;\&#36164;&#37329;&#24179;&#34913;&#34920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media\lsxc\F&#30424;\Fg\2023\&#37325;&#28857;&#21150;\&#21439;&#37325;\&#26376;&#25253;\10&#26376;\\Users\wlb\Desktop\8&#26376;&#37325;&#28857;&#39033;&#30446;&#25253;&#34920;\&#21508;&#21333;&#20301;&#25253;&#36865;\&#21457;&#25913;&#25991;&#20214;\2014\&#22266;&#23450;&#36164;&#20135;&#25237;&#36164;\2015&#24180;&#22266;&#23450;&#36164;&#20135;&#25237;&#36164;&#35745;&#21010;\&#21313;&#19968;&#31295;\&#25171;&#21360;\2012&#24180;\&#20154;&#22823;&#20250;&#25253;&#21578;2011&#12289;2012&#19978;&#21322;&#24180;\Documents%20and%20Settings\Administrator\&#26700;&#38754;\&#36164;&#37329;&#24179;&#34913;&#34920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ia\lsxc\F&#30424;\Fg\2023\&#37325;&#28857;&#21150;\&#21439;&#37325;\&#26376;&#25253;\10&#26376;\I:\Users\john1\AppData\Local\Temp\Rar$DIa0.556\&#21457;&#25913;&#25991;&#20214;\2014\&#22266;&#23450;&#36164;&#20135;&#25237;&#36164;\2015&#24180;&#22266;&#23450;&#36164;&#20135;&#25237;&#36164;&#35745;&#21010;\&#21313;&#19968;&#31295;\&#25171;&#21360;\2012&#24180;\&#20154;&#22823;&#20250;&#25253;&#21578;2011&#12289;2012&#19978;&#21322;&#24180;\Documents%20and%20Settings\Administrator\&#26700;&#38754;\&#36164;&#37329;&#24179;&#34913;&#34920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ia\lsxc\F&#30424;\Fg\2023\&#37325;&#28857;&#21150;\&#21439;&#37325;\&#26376;&#25253;\10&#26376;\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ia\lsxc\F&#30424;\Fg\2023\&#37325;&#28857;&#21150;\&#21439;&#37325;\&#26376;&#25253;\10&#26376;\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ia\lsxc\F&#30424;\Fg\2023\&#37325;&#28857;&#21150;\&#21439;&#37325;\&#26376;&#25253;\10&#26376;\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ia\lsxc\F&#30424;\Fg\2023\&#37325;&#28857;&#21150;\&#21439;&#37325;\&#26376;&#25253;\10&#26376;\I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ia\lsxc\F&#30424;\Fg\2023\&#37325;&#28857;&#21150;\&#21439;&#37325;\&#26376;&#25253;\10&#26376;\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ia\lsxc\F&#30424;\Fg\2023\&#37325;&#28857;&#21150;\&#21439;&#37325;\&#26376;&#25253;\10&#26376;\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media\lsxc\F&#30424;\Fg\2023\&#37325;&#28857;&#21150;\&#21439;&#37325;\&#26376;&#25253;\10&#26376;\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edia\lsxc\F&#30424;\Fg\2023\&#37325;&#28857;&#21150;\&#21439;&#37325;\&#26376;&#25253;\10&#26376;\\\NTS01\jhc\CHR\ARBEJDE\Q4DK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ia\lsxc\F&#30424;\Fg\2023\&#37325;&#28857;&#21150;\&#21439;&#37325;\&#26376;&#25253;\10&#26376;\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ia\lsxc\F&#30424;\Fg\2023\&#37325;&#28857;&#21150;\&#21439;&#37325;\&#26376;&#25253;\10&#26376;\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ia\lsxc\F&#30424;\Fg\2023\&#37325;&#28857;&#21150;\&#21439;&#37325;\&#26376;&#25253;\10&#26376;\A:\WINDOWS.000\Desktop\&#25105;&#30340;&#20844;&#25991;&#21253;\&#36213;&#21746;&#36132;&#25991;&#20214;&#22841;\&#25253;&#34920;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ia\lsxc\F&#30424;\Fg\2023\&#37325;&#28857;&#21150;\&#21439;&#37325;\&#26376;&#25253;\10&#26376;\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ia\lsxc\F&#30424;\Fg\2023\&#37325;&#28857;&#21150;\&#21439;&#37325;\&#26376;&#25253;\10&#26376;\I:\DOCUME~1\zq\LOCALS~1\Temp\&#36130;&#25919;&#20379;&#20859;&#20154;&#21592;&#20449;&#24687;&#34920;\&#25945;&#32946;\&#27896;&#27700;&#22235;&#20013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ia\lsxc\F&#30424;\Fg\2023\&#37325;&#28857;&#21150;\&#21439;&#37325;\&#26376;&#25253;\10&#26376;\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media\lsxc\F&#30424;\Fg\2023\&#37325;&#28857;&#21150;\&#21439;&#37325;\&#26376;&#25253;\10&#26376;\\\Budgetserver\&#39044;&#31639;&#21496;\BY\YS3\97&#20915;&#31639;&#21306;&#21439;&#26368;&#21518;&#27719;&#24635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ia\lsxc\F&#30424;\Fg\2023\&#37325;&#28857;&#21150;\&#21439;&#37325;\&#26376;&#25253;\10&#26376;\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ia\lsxc\F&#30424;\Fg\2023\&#37325;&#28857;&#21150;\&#21439;&#37325;\&#26376;&#25253;\10&#26376;\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edia\lsxc\F&#30424;\Fg\2023\&#37325;&#28857;&#21150;\&#21439;&#37325;\&#26376;&#25253;\10&#26376;\\\SHANGHAI_LF\&#39044;&#31639;&#22788;\BY\YS3\97&#20915;&#31639;&#21306;&#21439;&#26368;&#21518;&#27719;&#2463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edia\lsxc\F&#30424;\Fg\2023\&#37325;&#28857;&#21150;\&#21439;&#37325;\&#26376;&#25253;\10&#26376;\\Users\john1\AppData\Local\Temp\Rar$DIa0.556\Li603&#65288;&#25237;&#36164;&#65289;\2016&#24180;&#25237;&#36164;&#35745;&#21010;\&#23545;&#25509;&#21518;&#34917;&#25253;\&#33590;&#39321;&#23567;&#3821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edia\lsxc\F&#30424;\Fg\2023\&#37325;&#28857;&#21150;\&#21439;&#37325;\&#26376;&#25253;\10&#26376;\\Users\wlb\Desktop\8&#26376;&#37325;&#28857;&#39033;&#30446;&#25253;&#34920;\&#21508;&#21333;&#20301;&#25253;&#36865;\Li603&#65288;&#25237;&#36164;&#65289;\2016&#24180;&#25237;&#36164;&#35745;&#21010;\&#23545;&#25509;&#21518;&#34917;&#25253;\&#33590;&#39321;&#23567;&#3821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ia\lsxc\F&#30424;\Fg\2023\&#37325;&#28857;&#21150;\&#21439;&#37325;\&#26376;&#25253;\10&#26376;\I:\Users\john1\AppData\Local\Temp\Rar$DIa0.556\Li603&#65288;&#25237;&#36164;&#65289;\2016&#24180;&#25237;&#36164;&#35745;&#21010;\&#23545;&#25509;&#21518;&#34917;&#25253;\&#33590;&#39321;&#23567;&#3821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edia\lsxc\F&#30424;\Fg\2023\&#37325;&#28857;&#21150;\&#21439;&#37325;\&#26376;&#25253;\10&#26376;\\\NTS01\jhc\unzipped\Eastern%20Airline%20FE\Backup%20of%20Backup%20of%20LINDA%20LISTONE.xlk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  <sheetName val="eqpmad2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  <sheetName val="SW-TE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资金平衡表"/>
      <sheetName val="#REF!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资金平衡表"/>
      <sheetName val="#REF!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资金平衡表"/>
      <sheetName val="#REF!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资金平衡表"/>
      <sheetName val="#REF!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资金平衡表"/>
      <sheetName val="#REF!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资金平衡表"/>
      <sheetName val="#REF!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各年度收费、罚没、专项收入.xls_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6年茶香小镇项目"/>
      <sheetName val="茶香小镇"/>
    </sheetNames>
    <definedNames>
      <definedName name="Module.Prix_SMC"/>
      <definedName name="Prix_SMC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16年茶香小镇项目"/>
      <sheetName val="茶香小镇"/>
    </sheetNames>
    <definedNames>
      <definedName name="Module.Prix_SMC"/>
      <definedName name="Prix_SMC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16年茶香小镇项目"/>
      <sheetName val="茶香小镇"/>
    </sheetNames>
    <definedNames>
      <definedName name="Module.Prix_SMC"/>
      <definedName name="Prix_SMC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Normal="85" zoomScaleSheetLayoutView="100" workbookViewId="0" topLeftCell="A1">
      <selection activeCell="H4" sqref="H4"/>
    </sheetView>
  </sheetViews>
  <sheetFormatPr defaultColWidth="9.00390625" defaultRowHeight="14.25"/>
  <cols>
    <col min="1" max="1" width="7.125" style="9" customWidth="1"/>
    <col min="2" max="2" width="17.50390625" style="9" customWidth="1"/>
    <col min="3" max="3" width="8.125" style="9" customWidth="1"/>
    <col min="4" max="6" width="17.50390625" style="9" customWidth="1"/>
    <col min="7" max="7" width="15.875" style="168" customWidth="1"/>
    <col min="8" max="8" width="15.00390625" style="169" customWidth="1"/>
    <col min="9" max="9" width="8.125" style="9" customWidth="1"/>
    <col min="10" max="16384" width="9.00390625" style="9" customWidth="1"/>
  </cols>
  <sheetData>
    <row r="1" spans="1:9" ht="24.75" customHeight="1">
      <c r="A1" s="170" t="s">
        <v>0</v>
      </c>
      <c r="B1" s="170"/>
      <c r="C1" s="170"/>
      <c r="D1" s="170"/>
      <c r="E1" s="170"/>
      <c r="F1" s="170"/>
      <c r="G1" s="170"/>
      <c r="H1" s="170"/>
      <c r="I1" s="186"/>
    </row>
    <row r="2" spans="7:9" ht="18.75" customHeight="1">
      <c r="G2" s="171" t="s">
        <v>1</v>
      </c>
      <c r="H2" s="171"/>
      <c r="I2" s="187"/>
    </row>
    <row r="3" spans="1:8" ht="30.75" customHeight="1">
      <c r="A3" s="172" t="s">
        <v>2</v>
      </c>
      <c r="B3" s="173" t="s">
        <v>3</v>
      </c>
      <c r="C3" s="173" t="s">
        <v>4</v>
      </c>
      <c r="D3" s="174" t="s">
        <v>5</v>
      </c>
      <c r="E3" s="174" t="s">
        <v>6</v>
      </c>
      <c r="F3" s="174" t="s">
        <v>7</v>
      </c>
      <c r="G3" s="175" t="s">
        <v>8</v>
      </c>
      <c r="H3" s="176" t="s">
        <v>9</v>
      </c>
    </row>
    <row r="4" spans="1:8" ht="30" customHeight="1">
      <c r="A4" s="177" t="s">
        <v>10</v>
      </c>
      <c r="B4" s="108"/>
      <c r="C4" s="37">
        <f>SUM(C5:C17)</f>
        <v>64</v>
      </c>
      <c r="D4" s="37">
        <f>SUM(D5:D17)</f>
        <v>721773</v>
      </c>
      <c r="E4" s="37">
        <f>SUM(E5:E17)</f>
        <v>83470</v>
      </c>
      <c r="F4" s="37">
        <f>SUM(F5:F17)</f>
        <v>136275</v>
      </c>
      <c r="G4" s="178">
        <f>F4/D4*100</f>
        <v>18.880589880752</v>
      </c>
      <c r="H4" s="179">
        <f>F4/E4*100</f>
        <v>163.26224991014735</v>
      </c>
    </row>
    <row r="5" spans="1:8" s="167" customFormat="1" ht="30" customHeight="1">
      <c r="A5" s="180">
        <v>1</v>
      </c>
      <c r="B5" s="94" t="s">
        <v>11</v>
      </c>
      <c r="C5" s="94">
        <v>8</v>
      </c>
      <c r="D5" s="104">
        <f>189573-3000</f>
        <v>186573</v>
      </c>
      <c r="E5" s="94">
        <f>'过度表'!F4</f>
        <v>14800</v>
      </c>
      <c r="F5" s="94">
        <f>'过度表'!G4</f>
        <v>29874</v>
      </c>
      <c r="G5" s="178">
        <f>F5/D5*100</f>
        <v>16.0119631457928</v>
      </c>
      <c r="H5" s="179">
        <f>F5/E5*100</f>
        <v>201.85135135135135</v>
      </c>
    </row>
    <row r="6" spans="1:8" s="167" customFormat="1" ht="30" customHeight="1">
      <c r="A6" s="180">
        <v>2</v>
      </c>
      <c r="B6" s="21" t="s">
        <v>12</v>
      </c>
      <c r="C6" s="94">
        <v>18</v>
      </c>
      <c r="D6" s="104">
        <v>145600</v>
      </c>
      <c r="E6" s="94">
        <f>'过度表'!F5</f>
        <v>21100</v>
      </c>
      <c r="F6" s="94">
        <f>'过度表'!G5</f>
        <v>30527</v>
      </c>
      <c r="G6" s="178">
        <f aca="true" t="shared" si="0" ref="G6:G17">F6/D6*100</f>
        <v>20.9663461538462</v>
      </c>
      <c r="H6" s="179">
        <f aca="true" t="shared" si="1" ref="H6:H17">F6/E6*100</f>
        <v>144.677725118483</v>
      </c>
    </row>
    <row r="7" spans="1:8" s="167" customFormat="1" ht="30" customHeight="1">
      <c r="A7" s="180">
        <v>3</v>
      </c>
      <c r="B7" s="94" t="s">
        <v>13</v>
      </c>
      <c r="C7" s="94">
        <v>9</v>
      </c>
      <c r="D7" s="63">
        <v>110100</v>
      </c>
      <c r="E7" s="94">
        <f>'过度表'!F6</f>
        <v>13450</v>
      </c>
      <c r="F7" s="94">
        <f>'过度表'!G6</f>
        <v>26096</v>
      </c>
      <c r="G7" s="178">
        <f t="shared" si="0"/>
        <v>23.7020890099909</v>
      </c>
      <c r="H7" s="179">
        <f t="shared" si="1"/>
        <v>194.022304832714</v>
      </c>
    </row>
    <row r="8" spans="1:8" s="167" customFormat="1" ht="30" customHeight="1">
      <c r="A8" s="180">
        <v>4</v>
      </c>
      <c r="B8" s="94" t="s">
        <v>14</v>
      </c>
      <c r="C8" s="94">
        <v>4</v>
      </c>
      <c r="D8" s="94">
        <v>105000</v>
      </c>
      <c r="E8" s="94">
        <f>'过度表'!F7</f>
        <v>14800</v>
      </c>
      <c r="F8" s="94">
        <f>'过度表'!G7</f>
        <v>23726</v>
      </c>
      <c r="G8" s="178">
        <f t="shared" si="0"/>
        <v>22.5961904761905</v>
      </c>
      <c r="H8" s="179">
        <f t="shared" si="1"/>
        <v>160.310810810811</v>
      </c>
    </row>
    <row r="9" spans="1:8" s="167" customFormat="1" ht="30" customHeight="1">
      <c r="A9" s="180">
        <v>5</v>
      </c>
      <c r="B9" s="21" t="s">
        <v>15</v>
      </c>
      <c r="C9" s="94">
        <v>7</v>
      </c>
      <c r="D9" s="94">
        <v>103500</v>
      </c>
      <c r="E9" s="94">
        <f>'过度表'!F8</f>
        <v>8000</v>
      </c>
      <c r="F9" s="94">
        <f>'过度表'!G8</f>
        <v>14665</v>
      </c>
      <c r="G9" s="178">
        <f t="shared" si="0"/>
        <v>14.1690821256039</v>
      </c>
      <c r="H9" s="179">
        <f t="shared" si="1"/>
        <v>183.3125</v>
      </c>
    </row>
    <row r="10" spans="1:8" s="167" customFormat="1" ht="30" customHeight="1">
      <c r="A10" s="180">
        <v>6</v>
      </c>
      <c r="B10" s="94" t="s">
        <v>16</v>
      </c>
      <c r="C10" s="94">
        <v>4</v>
      </c>
      <c r="D10" s="94">
        <v>29900</v>
      </c>
      <c r="E10" s="94">
        <f>'过度表'!F9</f>
        <v>4300</v>
      </c>
      <c r="F10" s="94">
        <f>'过度表'!G9</f>
        <v>3317</v>
      </c>
      <c r="G10" s="178">
        <f t="shared" si="0"/>
        <v>11.0936454849498</v>
      </c>
      <c r="H10" s="179">
        <f t="shared" si="1"/>
        <v>77.1395348837209</v>
      </c>
    </row>
    <row r="11" spans="1:8" s="167" customFormat="1" ht="30" customHeight="1">
      <c r="A11" s="180">
        <v>7</v>
      </c>
      <c r="B11" s="94" t="s">
        <v>17</v>
      </c>
      <c r="C11" s="94">
        <v>5</v>
      </c>
      <c r="D11" s="94">
        <v>16500</v>
      </c>
      <c r="E11" s="94">
        <f>'过度表'!F10</f>
        <v>3020</v>
      </c>
      <c r="F11" s="94">
        <f>'过度表'!G10</f>
        <v>3962</v>
      </c>
      <c r="G11" s="178">
        <f t="shared" si="0"/>
        <v>24.0121212121212</v>
      </c>
      <c r="H11" s="179">
        <f t="shared" si="1"/>
        <v>131.192052980132</v>
      </c>
    </row>
    <row r="12" spans="1:8" ht="30" customHeight="1">
      <c r="A12" s="180">
        <v>8</v>
      </c>
      <c r="B12" s="94" t="s">
        <v>18</v>
      </c>
      <c r="C12" s="94">
        <v>3</v>
      </c>
      <c r="D12" s="94">
        <v>16000</v>
      </c>
      <c r="E12" s="94">
        <f>'过度表'!F11</f>
        <v>3200</v>
      </c>
      <c r="F12" s="94">
        <f>'过度表'!G11</f>
        <v>3200</v>
      </c>
      <c r="G12" s="178">
        <f t="shared" si="0"/>
        <v>20</v>
      </c>
      <c r="H12" s="179">
        <f t="shared" si="1"/>
        <v>100</v>
      </c>
    </row>
    <row r="13" spans="1:8" ht="30" customHeight="1">
      <c r="A13" s="180">
        <v>9</v>
      </c>
      <c r="B13" s="94" t="s">
        <v>19</v>
      </c>
      <c r="C13" s="94">
        <v>2</v>
      </c>
      <c r="D13" s="94">
        <v>5600</v>
      </c>
      <c r="E13" s="94">
        <f>'过度表'!F12</f>
        <v>800</v>
      </c>
      <c r="F13" s="94">
        <f>'过度表'!G12</f>
        <v>908</v>
      </c>
      <c r="G13" s="178">
        <f t="shared" si="0"/>
        <v>16.2142857142857</v>
      </c>
      <c r="H13" s="179">
        <f t="shared" si="1"/>
        <v>113.5</v>
      </c>
    </row>
    <row r="14" spans="1:8" ht="30" customHeight="1">
      <c r="A14" s="180">
        <v>10</v>
      </c>
      <c r="B14" s="94" t="s">
        <v>20</v>
      </c>
      <c r="C14" s="94">
        <v>1</v>
      </c>
      <c r="D14" s="94">
        <v>3000</v>
      </c>
      <c r="E14" s="94">
        <f>'过度表'!F13</f>
        <v>0</v>
      </c>
      <c r="F14" s="94">
        <f>'过度表'!G13</f>
        <v>0</v>
      </c>
      <c r="G14" s="178">
        <f t="shared" si="0"/>
        <v>0</v>
      </c>
      <c r="H14" s="179">
        <v>0</v>
      </c>
    </row>
    <row r="15" spans="1:8" ht="30" customHeight="1">
      <c r="A15" s="180">
        <v>11</v>
      </c>
      <c r="B15" s="94" t="s">
        <v>21</v>
      </c>
      <c r="C15" s="181">
        <v>1</v>
      </c>
      <c r="D15" s="94">
        <v>0</v>
      </c>
      <c r="E15" s="94">
        <f>'过度表'!F14</f>
        <v>0</v>
      </c>
      <c r="F15" s="94">
        <f>'过度表'!G14</f>
        <v>0</v>
      </c>
      <c r="G15" s="178">
        <v>0</v>
      </c>
      <c r="H15" s="179">
        <v>0</v>
      </c>
    </row>
    <row r="16" spans="1:8" ht="30" customHeight="1">
      <c r="A16" s="180">
        <v>12</v>
      </c>
      <c r="B16" s="94" t="s">
        <v>22</v>
      </c>
      <c r="C16" s="94">
        <v>1</v>
      </c>
      <c r="D16" s="94">
        <v>0</v>
      </c>
      <c r="E16" s="94">
        <f>'过度表'!F15</f>
        <v>0</v>
      </c>
      <c r="F16" s="94">
        <f>'过度表'!G15</f>
        <v>0</v>
      </c>
      <c r="G16" s="178">
        <v>0</v>
      </c>
      <c r="H16" s="179">
        <v>0</v>
      </c>
    </row>
    <row r="17" spans="1:8" ht="30" customHeight="1">
      <c r="A17" s="182">
        <v>13</v>
      </c>
      <c r="B17" s="183" t="s">
        <v>23</v>
      </c>
      <c r="C17" s="183">
        <v>1</v>
      </c>
      <c r="D17" s="183">
        <v>0</v>
      </c>
      <c r="E17" s="183">
        <f>'过度表'!F16</f>
        <v>0</v>
      </c>
      <c r="F17" s="183">
        <f>'过度表'!G16</f>
        <v>0</v>
      </c>
      <c r="G17" s="184">
        <v>0</v>
      </c>
      <c r="H17" s="185">
        <v>0</v>
      </c>
    </row>
  </sheetData>
  <sheetProtection formatCells="0" insertHyperlinks="0" autoFilter="0"/>
  <mergeCells count="3">
    <mergeCell ref="A1:H1"/>
    <mergeCell ref="G2:H2"/>
    <mergeCell ref="A4:B4"/>
  </mergeCells>
  <printOptions horizontalCentered="1" verticalCentered="1"/>
  <pageMargins left="0.747916666666667" right="0.747916666666667" top="0.747916666666667" bottom="0.39305555555555605" header="0.511805555555556" footer="0.354166666666667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SheetLayoutView="100" workbookViewId="0" topLeftCell="A1">
      <pane xSplit="2" ySplit="4" topLeftCell="C5" activePane="bottomRight" state="frozen"/>
      <selection pane="bottomRight" activeCell="N3" sqref="N3:N4"/>
    </sheetView>
  </sheetViews>
  <sheetFormatPr defaultColWidth="9.00390625" defaultRowHeight="14.25"/>
  <cols>
    <col min="1" max="1" width="4.125" style="72" customWidth="1"/>
    <col min="2" max="2" width="21.25390625" style="70" customWidth="1"/>
    <col min="3" max="3" width="9.875" style="70" customWidth="1"/>
    <col min="4" max="4" width="28.875" style="75" customWidth="1"/>
    <col min="5" max="5" width="8.25390625" style="70" customWidth="1"/>
    <col min="6" max="6" width="8.125" style="70" customWidth="1"/>
    <col min="7" max="7" width="8.375" style="70" customWidth="1"/>
    <col min="8" max="8" width="6.875" style="70" customWidth="1"/>
    <col min="9" max="9" width="6.625" style="76" customWidth="1"/>
    <col min="10" max="10" width="7.75390625" style="76" customWidth="1"/>
    <col min="11" max="11" width="17.625" style="75" customWidth="1"/>
    <col min="12" max="12" width="17.50390625" style="74" customWidth="1"/>
    <col min="13" max="13" width="6.00390625" style="70" customWidth="1"/>
    <col min="14" max="15" width="9.00390625" style="70" customWidth="1"/>
    <col min="16" max="16384" width="9.00390625" style="74" customWidth="1"/>
  </cols>
  <sheetData>
    <row r="1" spans="1:13" ht="21" customHeight="1">
      <c r="A1" s="45" t="s">
        <v>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7.25" customHeight="1">
      <c r="A2" s="140"/>
      <c r="B2" s="141"/>
      <c r="C2" s="141"/>
      <c r="D2" s="141"/>
      <c r="E2" s="142"/>
      <c r="F2" s="142"/>
      <c r="G2" s="142"/>
      <c r="H2" s="142"/>
      <c r="I2" s="152"/>
      <c r="J2" s="152"/>
      <c r="K2" s="142"/>
      <c r="L2" s="140" t="s">
        <v>25</v>
      </c>
      <c r="M2" s="77"/>
    </row>
    <row r="3" spans="1:14" s="70" customFormat="1" ht="24.75" customHeight="1">
      <c r="A3" s="39" t="s">
        <v>2</v>
      </c>
      <c r="B3" s="143" t="s">
        <v>26</v>
      </c>
      <c r="C3" s="52" t="s">
        <v>3</v>
      </c>
      <c r="D3" s="52" t="s">
        <v>27</v>
      </c>
      <c r="E3" s="52" t="s">
        <v>28</v>
      </c>
      <c r="F3" s="106" t="s">
        <v>29</v>
      </c>
      <c r="G3" s="108"/>
      <c r="H3" s="144" t="s">
        <v>30</v>
      </c>
      <c r="I3" s="153" t="s">
        <v>31</v>
      </c>
      <c r="J3" s="154"/>
      <c r="K3" s="39" t="s">
        <v>32</v>
      </c>
      <c r="L3" s="39"/>
      <c r="M3" s="39" t="s">
        <v>33</v>
      </c>
      <c r="N3" s="72"/>
    </row>
    <row r="4" spans="1:14" s="70" customFormat="1" ht="39" customHeight="1">
      <c r="A4" s="80"/>
      <c r="B4" s="145"/>
      <c r="C4" s="146"/>
      <c r="D4" s="146"/>
      <c r="E4" s="146"/>
      <c r="F4" s="39" t="s">
        <v>5</v>
      </c>
      <c r="G4" s="147" t="s">
        <v>34</v>
      </c>
      <c r="H4" s="148"/>
      <c r="I4" s="154" t="s">
        <v>35</v>
      </c>
      <c r="J4" s="115" t="s">
        <v>36</v>
      </c>
      <c r="K4" s="39" t="s">
        <v>37</v>
      </c>
      <c r="L4" s="39" t="s">
        <v>38</v>
      </c>
      <c r="M4" s="39"/>
      <c r="N4" s="72"/>
    </row>
    <row r="5" spans="1:15" s="71" customFormat="1" ht="103.5" customHeight="1">
      <c r="A5" s="21">
        <v>1</v>
      </c>
      <c r="B5" s="4" t="s">
        <v>39</v>
      </c>
      <c r="C5" s="21" t="s">
        <v>15</v>
      </c>
      <c r="D5" s="25" t="s">
        <v>40</v>
      </c>
      <c r="E5" s="23">
        <v>1020000</v>
      </c>
      <c r="F5" s="92">
        <v>52000</v>
      </c>
      <c r="G5" s="21">
        <v>0</v>
      </c>
      <c r="H5" s="88">
        <v>0</v>
      </c>
      <c r="I5" s="155">
        <f>H5/F5</f>
        <v>0</v>
      </c>
      <c r="J5" s="155">
        <v>0</v>
      </c>
      <c r="K5" s="4" t="s">
        <v>41</v>
      </c>
      <c r="L5" s="4" t="s">
        <v>42</v>
      </c>
      <c r="M5" s="21" t="s">
        <v>43</v>
      </c>
      <c r="N5" s="72"/>
      <c r="O5" s="72"/>
    </row>
    <row r="6" spans="1:15" s="71" customFormat="1" ht="69.75" customHeight="1">
      <c r="A6" s="21">
        <v>2</v>
      </c>
      <c r="B6" s="4" t="s">
        <v>44</v>
      </c>
      <c r="C6" s="21" t="s">
        <v>15</v>
      </c>
      <c r="D6" s="22" t="s">
        <v>45</v>
      </c>
      <c r="E6" s="23">
        <v>21300</v>
      </c>
      <c r="F6" s="23">
        <v>4000</v>
      </c>
      <c r="G6" s="21">
        <v>0</v>
      </c>
      <c r="H6" s="94">
        <v>0</v>
      </c>
      <c r="I6" s="155">
        <f aca="true" t="shared" si="0" ref="I6:I18">H6/F6</f>
        <v>0</v>
      </c>
      <c r="J6" s="155">
        <v>0</v>
      </c>
      <c r="K6" s="4" t="s">
        <v>46</v>
      </c>
      <c r="L6" s="156" t="s">
        <v>47</v>
      </c>
      <c r="M6" s="40" t="s">
        <v>43</v>
      </c>
      <c r="N6" s="72"/>
      <c r="O6" s="72"/>
    </row>
    <row r="7" spans="1:15" s="71" customFormat="1" ht="75.75" customHeight="1">
      <c r="A7" s="21">
        <v>3</v>
      </c>
      <c r="B7" s="62" t="s">
        <v>48</v>
      </c>
      <c r="C7" s="63" t="s">
        <v>12</v>
      </c>
      <c r="D7" s="149" t="s">
        <v>49</v>
      </c>
      <c r="E7" s="92">
        <v>102000</v>
      </c>
      <c r="F7" s="92">
        <v>13000</v>
      </c>
      <c r="G7" s="21">
        <v>0</v>
      </c>
      <c r="H7" s="85">
        <v>0</v>
      </c>
      <c r="I7" s="155">
        <f t="shared" si="0"/>
        <v>0</v>
      </c>
      <c r="J7" s="155">
        <v>0</v>
      </c>
      <c r="K7" s="4" t="s">
        <v>50</v>
      </c>
      <c r="L7" s="122" t="s">
        <v>51</v>
      </c>
      <c r="M7" s="40" t="s">
        <v>43</v>
      </c>
      <c r="N7" s="72"/>
      <c r="O7" s="72"/>
    </row>
    <row r="8" spans="1:15" s="71" customFormat="1" ht="73.5" customHeight="1">
      <c r="A8" s="21">
        <v>4</v>
      </c>
      <c r="B8" s="58" t="s">
        <v>52</v>
      </c>
      <c r="C8" s="63" t="s">
        <v>12</v>
      </c>
      <c r="D8" s="149" t="s">
        <v>53</v>
      </c>
      <c r="E8" s="92">
        <v>105000</v>
      </c>
      <c r="F8" s="63">
        <v>7000</v>
      </c>
      <c r="G8" s="21">
        <v>0</v>
      </c>
      <c r="H8" s="101">
        <v>0</v>
      </c>
      <c r="I8" s="155">
        <f t="shared" si="0"/>
        <v>0</v>
      </c>
      <c r="J8" s="155">
        <v>0</v>
      </c>
      <c r="K8" s="4" t="s">
        <v>54</v>
      </c>
      <c r="L8" s="4" t="s">
        <v>55</v>
      </c>
      <c r="M8" s="21" t="s">
        <v>56</v>
      </c>
      <c r="N8" s="72"/>
      <c r="O8" s="72"/>
    </row>
    <row r="9" spans="1:15" s="71" customFormat="1" ht="70.5" customHeight="1">
      <c r="A9" s="21">
        <v>5</v>
      </c>
      <c r="B9" s="58" t="s">
        <v>57</v>
      </c>
      <c r="C9" s="63" t="s">
        <v>12</v>
      </c>
      <c r="D9" s="149" t="s">
        <v>58</v>
      </c>
      <c r="E9" s="92">
        <v>20700</v>
      </c>
      <c r="F9" s="63">
        <v>5000</v>
      </c>
      <c r="G9" s="21">
        <v>0</v>
      </c>
      <c r="H9" s="85">
        <v>0</v>
      </c>
      <c r="I9" s="155">
        <f t="shared" si="0"/>
        <v>0</v>
      </c>
      <c r="J9" s="155">
        <v>0</v>
      </c>
      <c r="K9" s="4" t="s">
        <v>59</v>
      </c>
      <c r="L9" s="4" t="s">
        <v>60</v>
      </c>
      <c r="M9" s="40" t="s">
        <v>43</v>
      </c>
      <c r="N9" s="72"/>
      <c r="O9" s="72"/>
    </row>
    <row r="10" spans="1:15" s="71" customFormat="1" ht="69.75" customHeight="1">
      <c r="A10" s="21">
        <v>6</v>
      </c>
      <c r="B10" s="24" t="s">
        <v>61</v>
      </c>
      <c r="C10" s="63" t="s">
        <v>12</v>
      </c>
      <c r="D10" s="22" t="s">
        <v>62</v>
      </c>
      <c r="E10" s="23">
        <f>17679+17912</f>
        <v>35591</v>
      </c>
      <c r="F10" s="23">
        <v>9500</v>
      </c>
      <c r="G10" s="21">
        <v>0</v>
      </c>
      <c r="H10" s="102">
        <v>0</v>
      </c>
      <c r="I10" s="155">
        <f t="shared" si="0"/>
        <v>0</v>
      </c>
      <c r="J10" s="155">
        <v>0</v>
      </c>
      <c r="K10" s="4" t="s">
        <v>63</v>
      </c>
      <c r="L10" s="4" t="s">
        <v>64</v>
      </c>
      <c r="M10" s="21" t="s">
        <v>43</v>
      </c>
      <c r="N10" s="72"/>
      <c r="O10" s="72"/>
    </row>
    <row r="11" spans="1:13" s="138" customFormat="1" ht="67.5" customHeight="1">
      <c r="A11" s="21">
        <v>7</v>
      </c>
      <c r="B11" s="4" t="s">
        <v>65</v>
      </c>
      <c r="C11" s="21" t="s">
        <v>13</v>
      </c>
      <c r="D11" s="25" t="s">
        <v>66</v>
      </c>
      <c r="E11" s="23">
        <v>75596</v>
      </c>
      <c r="F11" s="21">
        <v>5000</v>
      </c>
      <c r="G11" s="21">
        <v>0</v>
      </c>
      <c r="H11" s="102">
        <v>0</v>
      </c>
      <c r="I11" s="155">
        <f t="shared" si="0"/>
        <v>0</v>
      </c>
      <c r="J11" s="155">
        <v>0</v>
      </c>
      <c r="K11" s="4" t="s">
        <v>67</v>
      </c>
      <c r="L11" s="4" t="s">
        <v>68</v>
      </c>
      <c r="M11" s="40" t="s">
        <v>43</v>
      </c>
    </row>
    <row r="12" spans="1:15" s="74" customFormat="1" ht="66.75" customHeight="1">
      <c r="A12" s="21">
        <v>8</v>
      </c>
      <c r="B12" s="24" t="s">
        <v>69</v>
      </c>
      <c r="C12" s="21" t="s">
        <v>13</v>
      </c>
      <c r="D12" s="25" t="s">
        <v>70</v>
      </c>
      <c r="E12" s="21">
        <v>20890</v>
      </c>
      <c r="F12" s="21">
        <v>7100</v>
      </c>
      <c r="G12" s="21">
        <v>400</v>
      </c>
      <c r="H12" s="102">
        <v>220</v>
      </c>
      <c r="I12" s="157">
        <f t="shared" si="0"/>
        <v>0.0309859154929577</v>
      </c>
      <c r="J12" s="155">
        <f>H12/G12</f>
        <v>0.55</v>
      </c>
      <c r="K12" s="4" t="s">
        <v>71</v>
      </c>
      <c r="L12" s="4" t="s">
        <v>72</v>
      </c>
      <c r="M12" s="40" t="s">
        <v>43</v>
      </c>
      <c r="N12" s="72"/>
      <c r="O12" s="72"/>
    </row>
    <row r="13" spans="1:15" s="71" customFormat="1" ht="87.75" customHeight="1">
      <c r="A13" s="21">
        <v>9</v>
      </c>
      <c r="B13" s="4" t="s">
        <v>73</v>
      </c>
      <c r="C13" s="21" t="s">
        <v>16</v>
      </c>
      <c r="D13" s="25" t="s">
        <v>74</v>
      </c>
      <c r="E13" s="23">
        <v>91456</v>
      </c>
      <c r="F13" s="94">
        <v>15000</v>
      </c>
      <c r="G13" s="94">
        <v>0</v>
      </c>
      <c r="H13" s="94">
        <v>0</v>
      </c>
      <c r="I13" s="155">
        <f t="shared" si="0"/>
        <v>0</v>
      </c>
      <c r="J13" s="155">
        <v>0</v>
      </c>
      <c r="K13" s="4" t="s">
        <v>75</v>
      </c>
      <c r="L13" s="158" t="s">
        <v>76</v>
      </c>
      <c r="M13" s="40" t="s">
        <v>43</v>
      </c>
      <c r="N13" s="72"/>
      <c r="O13" s="72"/>
    </row>
    <row r="14" spans="1:15" s="71" customFormat="1" ht="72" customHeight="1">
      <c r="A14" s="21">
        <v>10</v>
      </c>
      <c r="B14" s="4" t="s">
        <v>77</v>
      </c>
      <c r="C14" s="21" t="s">
        <v>18</v>
      </c>
      <c r="D14" s="22" t="s">
        <v>78</v>
      </c>
      <c r="E14" s="23">
        <v>38500</v>
      </c>
      <c r="F14" s="23">
        <v>5000</v>
      </c>
      <c r="G14" s="94">
        <v>0</v>
      </c>
      <c r="H14" s="94">
        <v>0</v>
      </c>
      <c r="I14" s="155">
        <f t="shared" si="0"/>
        <v>0</v>
      </c>
      <c r="J14" s="155">
        <v>0</v>
      </c>
      <c r="K14" s="4" t="s">
        <v>79</v>
      </c>
      <c r="L14" s="122" t="s">
        <v>80</v>
      </c>
      <c r="M14" s="40" t="s">
        <v>43</v>
      </c>
      <c r="N14" s="72"/>
      <c r="O14" s="72"/>
    </row>
    <row r="15" spans="1:15" s="71" customFormat="1" ht="63.75" customHeight="1">
      <c r="A15" s="21">
        <v>11</v>
      </c>
      <c r="B15" s="4" t="s">
        <v>81</v>
      </c>
      <c r="C15" s="21" t="s">
        <v>11</v>
      </c>
      <c r="D15" s="25" t="s">
        <v>82</v>
      </c>
      <c r="E15" s="23">
        <v>24976</v>
      </c>
      <c r="F15" s="21">
        <v>5000</v>
      </c>
      <c r="G15" s="94">
        <v>0</v>
      </c>
      <c r="H15" s="94">
        <v>0</v>
      </c>
      <c r="I15" s="155">
        <f t="shared" si="0"/>
        <v>0</v>
      </c>
      <c r="J15" s="155">
        <v>0</v>
      </c>
      <c r="K15" s="4" t="s">
        <v>83</v>
      </c>
      <c r="L15" s="122" t="s">
        <v>84</v>
      </c>
      <c r="M15" s="40" t="s">
        <v>43</v>
      </c>
      <c r="N15" s="72"/>
      <c r="O15" s="72"/>
    </row>
    <row r="16" spans="1:15" s="71" customFormat="1" ht="64.5" customHeight="1">
      <c r="A16" s="21">
        <v>12</v>
      </c>
      <c r="B16" s="62" t="s">
        <v>85</v>
      </c>
      <c r="C16" s="21" t="s">
        <v>11</v>
      </c>
      <c r="D16" s="25" t="s">
        <v>86</v>
      </c>
      <c r="E16" s="150">
        <v>10006</v>
      </c>
      <c r="F16" s="21">
        <v>4000</v>
      </c>
      <c r="G16" s="21">
        <v>0</v>
      </c>
      <c r="H16" s="94">
        <v>0</v>
      </c>
      <c r="I16" s="155">
        <f t="shared" si="0"/>
        <v>0</v>
      </c>
      <c r="J16" s="155">
        <v>0</v>
      </c>
      <c r="K16" s="82" t="s">
        <v>87</v>
      </c>
      <c r="L16" s="159" t="s">
        <v>88</v>
      </c>
      <c r="M16" s="40" t="s">
        <v>43</v>
      </c>
      <c r="N16" s="72"/>
      <c r="O16" s="72"/>
    </row>
    <row r="17" spans="1:15" s="139" customFormat="1" ht="88.5" customHeight="1">
      <c r="A17" s="21">
        <v>13</v>
      </c>
      <c r="B17" s="24" t="s">
        <v>89</v>
      </c>
      <c r="C17" s="21" t="s">
        <v>11</v>
      </c>
      <c r="D17" s="25" t="s">
        <v>90</v>
      </c>
      <c r="E17" s="23">
        <v>15135</v>
      </c>
      <c r="F17" s="21">
        <v>8050</v>
      </c>
      <c r="G17" s="21">
        <v>0</v>
      </c>
      <c r="H17" s="94">
        <v>200</v>
      </c>
      <c r="I17" s="155">
        <f t="shared" si="0"/>
        <v>0.0248447204968944</v>
      </c>
      <c r="J17" s="155">
        <v>0</v>
      </c>
      <c r="K17" s="82" t="s">
        <v>91</v>
      </c>
      <c r="L17" s="160" t="s">
        <v>92</v>
      </c>
      <c r="M17" s="40" t="s">
        <v>43</v>
      </c>
      <c r="N17" s="161"/>
      <c r="O17" s="161"/>
    </row>
    <row r="18" spans="1:15" s="139" customFormat="1" ht="66.75" customHeight="1">
      <c r="A18" s="21">
        <v>14</v>
      </c>
      <c r="B18" s="4" t="s">
        <v>93</v>
      </c>
      <c r="C18" s="21" t="s">
        <v>20</v>
      </c>
      <c r="D18" s="25" t="s">
        <v>94</v>
      </c>
      <c r="E18" s="103">
        <v>15888</v>
      </c>
      <c r="F18" s="150">
        <v>3000</v>
      </c>
      <c r="G18" s="21">
        <v>0</v>
      </c>
      <c r="H18" s="94">
        <v>0</v>
      </c>
      <c r="I18" s="155">
        <f t="shared" si="0"/>
        <v>0</v>
      </c>
      <c r="J18" s="155">
        <v>0</v>
      </c>
      <c r="K18" s="82" t="s">
        <v>95</v>
      </c>
      <c r="L18" s="159" t="s">
        <v>96</v>
      </c>
      <c r="M18" s="162" t="s">
        <v>43</v>
      </c>
      <c r="N18" s="161"/>
      <c r="O18" s="161"/>
    </row>
    <row r="19" spans="1:14" ht="30" customHeight="1">
      <c r="A19" s="106" t="s">
        <v>97</v>
      </c>
      <c r="B19" s="107"/>
      <c r="C19" s="107"/>
      <c r="D19" s="108"/>
      <c r="E19" s="109">
        <f>SUM(E5:E18)</f>
        <v>1597038</v>
      </c>
      <c r="F19" s="109">
        <f>SUM(F5:F18)</f>
        <v>142650</v>
      </c>
      <c r="G19" s="109">
        <f>SUM(G5:G18)</f>
        <v>400</v>
      </c>
      <c r="H19" s="109">
        <f>SUM(H5:H18)</f>
        <v>420</v>
      </c>
      <c r="I19" s="115">
        <f aca="true" t="shared" si="1" ref="I19">H19/F19*100</f>
        <v>0.294426919032597</v>
      </c>
      <c r="J19" s="115">
        <f aca="true" t="shared" si="2" ref="J19">H19/G19*100</f>
        <v>105</v>
      </c>
      <c r="K19" s="163"/>
      <c r="L19" s="164"/>
      <c r="M19" s="165"/>
      <c r="N19" s="72"/>
    </row>
    <row r="20" spans="1:13" ht="23.25" customHeight="1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66"/>
    </row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</sheetData>
  <sheetProtection formatCells="0" insertHyperlinks="0" autoFilter="0"/>
  <mergeCells count="14">
    <mergeCell ref="A1:M1"/>
    <mergeCell ref="F3:G3"/>
    <mergeCell ref="I3:J3"/>
    <mergeCell ref="K3:L3"/>
    <mergeCell ref="A19:D19"/>
    <mergeCell ref="A20:M20"/>
    <mergeCell ref="A3:A4"/>
    <mergeCell ref="B3:B4"/>
    <mergeCell ref="C3:C4"/>
    <mergeCell ref="D3:D4"/>
    <mergeCell ref="E3:E4"/>
    <mergeCell ref="H3:H4"/>
    <mergeCell ref="M3:M4"/>
    <mergeCell ref="N3:N4"/>
  </mergeCells>
  <conditionalFormatting sqref="D8:D9">
    <cfRule type="expression" priority="1" dxfId="0" stopIfTrue="1">
      <formula>AND(COUNTIF($D$8:$D$9,D8)&gt;1,NOT(ISBLANK(D8)))</formula>
    </cfRule>
  </conditionalFormatting>
  <printOptions horizontalCentered="1"/>
  <pageMargins left="0.235416666666667" right="0.118055555555556" top="0.707638888888889" bottom="0.471527777777778" header="0.904166666666667" footer="0.313888888888889"/>
  <pageSetup firstPageNumber="1" useFirstPageNumber="1" fitToHeight="0" orientation="landscape" paperSize="9" scale="78"/>
  <rowBreaks count="1" manualBreakCount="1">
    <brk id="1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Normal="90" zoomScaleSheetLayoutView="100" workbookViewId="0" topLeftCell="A1">
      <pane xSplit="2" ySplit="4" topLeftCell="D28" activePane="bottomRight" state="frozen"/>
      <selection pane="bottomRight" activeCell="Q3" sqref="Q3:Q4"/>
    </sheetView>
  </sheetViews>
  <sheetFormatPr defaultColWidth="9.00390625" defaultRowHeight="14.25"/>
  <cols>
    <col min="1" max="1" width="3.75390625" style="72" customWidth="1"/>
    <col min="2" max="2" width="16.625" style="75" customWidth="1"/>
    <col min="3" max="3" width="12.75390625" style="70" customWidth="1"/>
    <col min="4" max="4" width="28.25390625" style="75" customWidth="1"/>
    <col min="5" max="5" width="8.75390625" style="70" customWidth="1"/>
    <col min="6" max="6" width="8.25390625" style="70" customWidth="1"/>
    <col min="7" max="7" width="7.75390625" style="70" customWidth="1"/>
    <col min="8" max="8" width="7.25390625" style="70" customWidth="1"/>
    <col min="9" max="9" width="6.875" style="76" customWidth="1"/>
    <col min="10" max="10" width="7.25390625" style="76" customWidth="1"/>
    <col min="11" max="11" width="8.375" style="76" hidden="1" customWidth="1"/>
    <col min="12" max="12" width="7.25390625" style="70" customWidth="1"/>
    <col min="13" max="13" width="5.50390625" style="76" customWidth="1"/>
    <col min="14" max="14" width="19.875" style="75" customWidth="1"/>
    <col min="15" max="15" width="19.75390625" style="75" customWidth="1"/>
    <col min="16" max="16" width="5.875" style="70" customWidth="1"/>
    <col min="17" max="17" width="11.125" style="70" bestFit="1" customWidth="1"/>
    <col min="18" max="16384" width="9.00390625" style="74" customWidth="1"/>
  </cols>
  <sheetData>
    <row r="1" spans="1:16" ht="27" customHeight="1">
      <c r="A1" s="45" t="s">
        <v>98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9.5" customHeight="1">
      <c r="A2" s="77"/>
      <c r="B2" s="78"/>
      <c r="C2" s="78"/>
      <c r="D2" s="78"/>
      <c r="E2" s="79" t="s">
        <v>25</v>
      </c>
      <c r="F2" s="79"/>
      <c r="G2" s="79"/>
      <c r="H2" s="79"/>
      <c r="I2" s="111"/>
      <c r="J2" s="111"/>
      <c r="K2" s="111"/>
      <c r="L2" s="79"/>
      <c r="M2" s="111"/>
      <c r="N2" s="79"/>
      <c r="O2" s="79"/>
      <c r="P2" s="112"/>
    </row>
    <row r="3" spans="1:16" s="70" customFormat="1" ht="23.25" customHeight="1">
      <c r="A3" s="39" t="s">
        <v>2</v>
      </c>
      <c r="B3" s="39" t="s">
        <v>26</v>
      </c>
      <c r="C3" s="39" t="s">
        <v>3</v>
      </c>
      <c r="D3" s="39" t="s">
        <v>27</v>
      </c>
      <c r="E3" s="39" t="s">
        <v>99</v>
      </c>
      <c r="F3" s="39" t="s">
        <v>29</v>
      </c>
      <c r="G3" s="39"/>
      <c r="H3" s="52" t="s">
        <v>100</v>
      </c>
      <c r="I3" s="113" t="s">
        <v>31</v>
      </c>
      <c r="J3" s="113"/>
      <c r="K3" s="114" t="s">
        <v>101</v>
      </c>
      <c r="L3" s="109" t="s">
        <v>102</v>
      </c>
      <c r="M3" s="115" t="s">
        <v>103</v>
      </c>
      <c r="N3" s="39" t="s">
        <v>32</v>
      </c>
      <c r="O3" s="39"/>
      <c r="P3" s="39" t="s">
        <v>104</v>
      </c>
    </row>
    <row r="4" spans="1:16" s="70" customFormat="1" ht="41.25" customHeight="1">
      <c r="A4" s="80"/>
      <c r="B4" s="80"/>
      <c r="C4" s="39"/>
      <c r="D4" s="39"/>
      <c r="E4" s="39"/>
      <c r="F4" s="39" t="s">
        <v>5</v>
      </c>
      <c r="G4" s="39" t="s">
        <v>105</v>
      </c>
      <c r="H4" s="54"/>
      <c r="I4" s="115" t="s">
        <v>35</v>
      </c>
      <c r="J4" s="115" t="s">
        <v>36</v>
      </c>
      <c r="K4" s="116"/>
      <c r="L4" s="109"/>
      <c r="M4" s="115"/>
      <c r="N4" s="39" t="s">
        <v>37</v>
      </c>
      <c r="O4" s="39" t="s">
        <v>38</v>
      </c>
      <c r="P4" s="39"/>
    </row>
    <row r="5" spans="1:17" s="71" customFormat="1" ht="63" customHeight="1">
      <c r="A5" s="81">
        <v>1</v>
      </c>
      <c r="B5" s="82" t="s">
        <v>106</v>
      </c>
      <c r="C5" s="81" t="s">
        <v>107</v>
      </c>
      <c r="D5" s="83" t="s">
        <v>108</v>
      </c>
      <c r="E5" s="81">
        <v>882000</v>
      </c>
      <c r="F5" s="84">
        <v>100000</v>
      </c>
      <c r="G5" s="84">
        <v>7000</v>
      </c>
      <c r="H5" s="85">
        <v>17271</v>
      </c>
      <c r="I5" s="117">
        <f>H5/F5</f>
        <v>0.17271</v>
      </c>
      <c r="J5" s="117">
        <f>H5/G5</f>
        <v>2.46728571428571</v>
      </c>
      <c r="K5" s="118">
        <v>54331</v>
      </c>
      <c r="L5" s="118">
        <f>K5+H5</f>
        <v>71602</v>
      </c>
      <c r="M5" s="117">
        <v>0.054</v>
      </c>
      <c r="N5" s="119" t="s">
        <v>109</v>
      </c>
      <c r="O5" s="120" t="s">
        <v>110</v>
      </c>
      <c r="P5" s="81" t="s">
        <v>43</v>
      </c>
      <c r="Q5" s="135"/>
    </row>
    <row r="6" spans="1:17" s="71" customFormat="1" ht="81" customHeight="1">
      <c r="A6" s="81">
        <v>2</v>
      </c>
      <c r="B6" s="82" t="s">
        <v>111</v>
      </c>
      <c r="C6" s="81" t="s">
        <v>11</v>
      </c>
      <c r="D6" s="83" t="s">
        <v>112</v>
      </c>
      <c r="E6" s="81">
        <v>286600</v>
      </c>
      <c r="F6" s="81">
        <v>64000</v>
      </c>
      <c r="G6" s="81">
        <v>7300</v>
      </c>
      <c r="H6" s="85">
        <v>11803</v>
      </c>
      <c r="I6" s="117">
        <f aca="true" t="shared" si="0" ref="I6:I44">H6/F6</f>
        <v>0.184421875</v>
      </c>
      <c r="J6" s="117">
        <f aca="true" t="shared" si="1" ref="J6:J44">H6/G6</f>
        <v>1.61684931506849</v>
      </c>
      <c r="K6" s="118">
        <v>68046</v>
      </c>
      <c r="L6" s="118">
        <f aca="true" t="shared" si="2" ref="L6:L44">K6+H6</f>
        <v>79849</v>
      </c>
      <c r="M6" s="117">
        <v>0.27</v>
      </c>
      <c r="N6" s="119" t="s">
        <v>113</v>
      </c>
      <c r="O6" s="120" t="s">
        <v>114</v>
      </c>
      <c r="P6" s="81" t="s">
        <v>43</v>
      </c>
      <c r="Q6" s="136"/>
    </row>
    <row r="7" spans="1:17" s="71" customFormat="1" ht="66" customHeight="1">
      <c r="A7" s="81">
        <v>3</v>
      </c>
      <c r="B7" s="82" t="s">
        <v>115</v>
      </c>
      <c r="C7" s="81" t="s">
        <v>11</v>
      </c>
      <c r="D7" s="83" t="s">
        <v>116</v>
      </c>
      <c r="E7" s="81">
        <v>28246</v>
      </c>
      <c r="F7" s="81">
        <v>4000</v>
      </c>
      <c r="G7" s="81">
        <v>200</v>
      </c>
      <c r="H7" s="85">
        <v>287</v>
      </c>
      <c r="I7" s="117">
        <f t="shared" si="0"/>
        <v>0.07175</v>
      </c>
      <c r="J7" s="117">
        <f t="shared" si="1"/>
        <v>1.435</v>
      </c>
      <c r="K7" s="118">
        <v>12485</v>
      </c>
      <c r="L7" s="118">
        <f t="shared" si="2"/>
        <v>12772</v>
      </c>
      <c r="M7" s="117">
        <v>0.436</v>
      </c>
      <c r="N7" s="82" t="s">
        <v>117</v>
      </c>
      <c r="O7" s="57" t="s">
        <v>118</v>
      </c>
      <c r="P7" s="81" t="s">
        <v>43</v>
      </c>
      <c r="Q7" s="136"/>
    </row>
    <row r="8" spans="1:17" s="71" customFormat="1" ht="52.5" customHeight="1">
      <c r="A8" s="81">
        <v>4</v>
      </c>
      <c r="B8" s="82" t="s">
        <v>119</v>
      </c>
      <c r="C8" s="81" t="s">
        <v>11</v>
      </c>
      <c r="D8" s="83" t="s">
        <v>120</v>
      </c>
      <c r="E8" s="81">
        <v>17547</v>
      </c>
      <c r="F8" s="81">
        <v>1523</v>
      </c>
      <c r="G8" s="81">
        <v>300</v>
      </c>
      <c r="H8" s="86">
        <v>313</v>
      </c>
      <c r="I8" s="117">
        <f t="shared" si="0"/>
        <v>0.205515430072226</v>
      </c>
      <c r="J8" s="117">
        <f t="shared" si="1"/>
        <v>1.04333333333333</v>
      </c>
      <c r="K8" s="118">
        <v>8930</v>
      </c>
      <c r="L8" s="118">
        <f t="shared" si="2"/>
        <v>9243</v>
      </c>
      <c r="M8" s="117">
        <v>0.531</v>
      </c>
      <c r="N8" s="82" t="s">
        <v>121</v>
      </c>
      <c r="O8" s="57" t="s">
        <v>122</v>
      </c>
      <c r="P8" s="81" t="s">
        <v>43</v>
      </c>
      <c r="Q8" s="136"/>
    </row>
    <row r="9" spans="1:17" s="71" customFormat="1" ht="79.5" customHeight="1">
      <c r="A9" s="87">
        <v>5</v>
      </c>
      <c r="B9" s="4" t="s">
        <v>123</v>
      </c>
      <c r="C9" s="21" t="s">
        <v>124</v>
      </c>
      <c r="D9" s="25" t="s">
        <v>125</v>
      </c>
      <c r="E9" s="23">
        <v>335400</v>
      </c>
      <c r="F9" s="88">
        <v>55000</v>
      </c>
      <c r="G9" s="89">
        <v>10000</v>
      </c>
      <c r="H9" s="90">
        <v>18099</v>
      </c>
      <c r="I9" s="117">
        <f t="shared" si="0"/>
        <v>0.329072727272727</v>
      </c>
      <c r="J9" s="117">
        <f t="shared" si="1"/>
        <v>1.8099</v>
      </c>
      <c r="K9" s="103">
        <v>162513</v>
      </c>
      <c r="L9" s="118">
        <f t="shared" si="2"/>
        <v>180612</v>
      </c>
      <c r="M9" s="121">
        <f aca="true" t="shared" si="3" ref="M6:M44">L9/E9</f>
        <v>0.538497316636852</v>
      </c>
      <c r="N9" s="82" t="s">
        <v>126</v>
      </c>
      <c r="O9" s="122" t="s">
        <v>127</v>
      </c>
      <c r="P9" s="81" t="s">
        <v>43</v>
      </c>
      <c r="Q9" s="72"/>
    </row>
    <row r="10" spans="1:16" s="72" customFormat="1" ht="48" customHeight="1">
      <c r="A10" s="21">
        <v>6</v>
      </c>
      <c r="B10" s="4" t="s">
        <v>128</v>
      </c>
      <c r="C10" s="21" t="s">
        <v>124</v>
      </c>
      <c r="D10" s="25" t="s">
        <v>129</v>
      </c>
      <c r="E10" s="21">
        <v>300000</v>
      </c>
      <c r="F10" s="88">
        <v>30000</v>
      </c>
      <c r="G10" s="91">
        <v>3800</v>
      </c>
      <c r="H10" s="21">
        <v>5127</v>
      </c>
      <c r="I10" s="117">
        <f t="shared" si="0"/>
        <v>0.1709</v>
      </c>
      <c r="J10" s="117">
        <f t="shared" si="1"/>
        <v>1.34921052631579</v>
      </c>
      <c r="K10" s="103">
        <v>22074</v>
      </c>
      <c r="L10" s="118">
        <f t="shared" si="2"/>
        <v>27201</v>
      </c>
      <c r="M10" s="121">
        <f t="shared" si="3"/>
        <v>0.09067</v>
      </c>
      <c r="N10" s="82" t="s">
        <v>130</v>
      </c>
      <c r="O10" s="122" t="s">
        <v>131</v>
      </c>
      <c r="P10" s="81" t="s">
        <v>43</v>
      </c>
    </row>
    <row r="11" spans="1:17" s="71" customFormat="1" ht="72" customHeight="1">
      <c r="A11" s="87">
        <v>7</v>
      </c>
      <c r="B11" s="4" t="s">
        <v>132</v>
      </c>
      <c r="C11" s="21" t="s">
        <v>133</v>
      </c>
      <c r="D11" s="25" t="s">
        <v>134</v>
      </c>
      <c r="E11" s="92">
        <v>36500</v>
      </c>
      <c r="F11" s="88">
        <v>20000</v>
      </c>
      <c r="G11" s="93">
        <v>1000</v>
      </c>
      <c r="H11" s="88">
        <v>500</v>
      </c>
      <c r="I11" s="123">
        <f t="shared" si="0"/>
        <v>0.025</v>
      </c>
      <c r="J11" s="123">
        <f t="shared" si="1"/>
        <v>0.5</v>
      </c>
      <c r="K11" s="103">
        <v>14276</v>
      </c>
      <c r="L11" s="124">
        <f t="shared" si="2"/>
        <v>14776</v>
      </c>
      <c r="M11" s="121">
        <f t="shared" si="3"/>
        <v>0.404821917808219</v>
      </c>
      <c r="N11" s="57" t="s">
        <v>135</v>
      </c>
      <c r="O11" s="122" t="s">
        <v>136</v>
      </c>
      <c r="P11" s="40" t="s">
        <v>56</v>
      </c>
      <c r="Q11" s="72"/>
    </row>
    <row r="12" spans="1:17" s="71" customFormat="1" ht="57.75" customHeight="1">
      <c r="A12" s="21">
        <v>8</v>
      </c>
      <c r="B12" s="24" t="s">
        <v>137</v>
      </c>
      <c r="C12" s="23" t="s">
        <v>13</v>
      </c>
      <c r="D12" s="25" t="s">
        <v>138</v>
      </c>
      <c r="E12" s="23">
        <v>237200</v>
      </c>
      <c r="F12" s="94">
        <v>57000</v>
      </c>
      <c r="G12" s="89">
        <v>8600</v>
      </c>
      <c r="H12" s="88">
        <v>17998</v>
      </c>
      <c r="I12" s="117">
        <f t="shared" si="0"/>
        <v>0.315754385964912</v>
      </c>
      <c r="J12" s="117">
        <f t="shared" si="1"/>
        <v>2.09279069767442</v>
      </c>
      <c r="K12" s="103">
        <v>52244</v>
      </c>
      <c r="L12" s="118">
        <v>70866</v>
      </c>
      <c r="M12" s="121">
        <f t="shared" si="3"/>
        <v>0.298760539629005</v>
      </c>
      <c r="N12" s="82" t="s">
        <v>139</v>
      </c>
      <c r="O12" s="125" t="s">
        <v>140</v>
      </c>
      <c r="P12" s="81" t="s">
        <v>43</v>
      </c>
      <c r="Q12" s="72"/>
    </row>
    <row r="13" spans="1:17" s="73" customFormat="1" ht="51" customHeight="1">
      <c r="A13" s="87">
        <v>9</v>
      </c>
      <c r="B13" s="4" t="s">
        <v>141</v>
      </c>
      <c r="C13" s="21" t="s">
        <v>13</v>
      </c>
      <c r="D13" s="25" t="s">
        <v>142</v>
      </c>
      <c r="E13" s="23">
        <v>41700</v>
      </c>
      <c r="F13" s="88">
        <v>8000</v>
      </c>
      <c r="G13" s="89">
        <v>1750</v>
      </c>
      <c r="H13" s="88">
        <v>4395</v>
      </c>
      <c r="I13" s="117">
        <f t="shared" si="0"/>
        <v>0.549375</v>
      </c>
      <c r="J13" s="117">
        <f t="shared" si="1"/>
        <v>2.51142857142857</v>
      </c>
      <c r="K13" s="103">
        <v>21189</v>
      </c>
      <c r="L13" s="118">
        <f t="shared" si="2"/>
        <v>25584</v>
      </c>
      <c r="M13" s="121">
        <f t="shared" si="3"/>
        <v>0.613525179856115</v>
      </c>
      <c r="N13" s="82" t="s">
        <v>143</v>
      </c>
      <c r="O13" s="126" t="s">
        <v>144</v>
      </c>
      <c r="P13" s="81" t="s">
        <v>43</v>
      </c>
      <c r="Q13" s="137"/>
    </row>
    <row r="14" spans="1:17" s="71" customFormat="1" ht="57" customHeight="1">
      <c r="A14" s="21">
        <v>10</v>
      </c>
      <c r="B14" s="4" t="s">
        <v>145</v>
      </c>
      <c r="C14" s="21" t="s">
        <v>13</v>
      </c>
      <c r="D14" s="25" t="s">
        <v>146</v>
      </c>
      <c r="E14" s="23">
        <v>15800</v>
      </c>
      <c r="F14" s="88">
        <v>1500</v>
      </c>
      <c r="G14" s="94">
        <v>1300</v>
      </c>
      <c r="H14" s="95">
        <v>1519</v>
      </c>
      <c r="I14" s="117">
        <f t="shared" si="0"/>
        <v>1.01266666666667</v>
      </c>
      <c r="J14" s="117">
        <f t="shared" si="1"/>
        <v>1.16846153846154</v>
      </c>
      <c r="K14" s="103">
        <v>7141</v>
      </c>
      <c r="L14" s="118">
        <f t="shared" si="2"/>
        <v>8660</v>
      </c>
      <c r="M14" s="121">
        <f t="shared" si="3"/>
        <v>0.548101265822785</v>
      </c>
      <c r="N14" s="82" t="s">
        <v>147</v>
      </c>
      <c r="O14" s="4" t="s">
        <v>148</v>
      </c>
      <c r="P14" s="81" t="s">
        <v>43</v>
      </c>
      <c r="Q14" s="72"/>
    </row>
    <row r="15" spans="1:17" s="71" customFormat="1" ht="69" customHeight="1">
      <c r="A15" s="87">
        <v>11</v>
      </c>
      <c r="B15" s="4" t="s">
        <v>149</v>
      </c>
      <c r="C15" s="21" t="s">
        <v>13</v>
      </c>
      <c r="D15" s="25" t="s">
        <v>150</v>
      </c>
      <c r="E15" s="23">
        <v>15700</v>
      </c>
      <c r="F15" s="21">
        <v>5000</v>
      </c>
      <c r="G15" s="94">
        <v>200</v>
      </c>
      <c r="H15" s="96">
        <v>84</v>
      </c>
      <c r="I15" s="123">
        <f t="shared" si="0"/>
        <v>0.0168</v>
      </c>
      <c r="J15" s="123">
        <f t="shared" si="1"/>
        <v>0.42</v>
      </c>
      <c r="K15" s="103">
        <v>825</v>
      </c>
      <c r="L15" s="124">
        <f t="shared" si="2"/>
        <v>909</v>
      </c>
      <c r="M15" s="121">
        <f t="shared" si="3"/>
        <v>0.0578980891719745</v>
      </c>
      <c r="N15" s="57" t="s">
        <v>151</v>
      </c>
      <c r="O15" s="127" t="s">
        <v>152</v>
      </c>
      <c r="P15" s="40" t="s">
        <v>56</v>
      </c>
      <c r="Q15" s="72"/>
    </row>
    <row r="16" spans="1:17" s="71" customFormat="1" ht="70.5" customHeight="1">
      <c r="A16" s="21">
        <v>12</v>
      </c>
      <c r="B16" s="4" t="s">
        <v>153</v>
      </c>
      <c r="C16" s="21" t="s">
        <v>13</v>
      </c>
      <c r="D16" s="25" t="s">
        <v>154</v>
      </c>
      <c r="E16" s="21">
        <v>52438</v>
      </c>
      <c r="F16" s="21">
        <v>15000</v>
      </c>
      <c r="G16" s="97">
        <v>0</v>
      </c>
      <c r="H16" s="88">
        <v>1000</v>
      </c>
      <c r="I16" s="117">
        <f t="shared" si="0"/>
        <v>0.0666666666666667</v>
      </c>
      <c r="J16" s="117" t="e">
        <f t="shared" si="1"/>
        <v>#DIV/0!</v>
      </c>
      <c r="K16" s="103">
        <v>0</v>
      </c>
      <c r="L16" s="118">
        <f t="shared" si="2"/>
        <v>1000</v>
      </c>
      <c r="M16" s="121">
        <f t="shared" si="3"/>
        <v>0.0190701399748274</v>
      </c>
      <c r="N16" s="82" t="s">
        <v>155</v>
      </c>
      <c r="O16" s="4" t="s">
        <v>156</v>
      </c>
      <c r="P16" s="40" t="s">
        <v>43</v>
      </c>
      <c r="Q16" s="72"/>
    </row>
    <row r="17" spans="1:17" s="71" customFormat="1" ht="61.5" customHeight="1">
      <c r="A17" s="87">
        <v>13</v>
      </c>
      <c r="B17" s="4" t="s">
        <v>157</v>
      </c>
      <c r="C17" s="21" t="s">
        <v>13</v>
      </c>
      <c r="D17" s="25" t="s">
        <v>158</v>
      </c>
      <c r="E17" s="21">
        <v>43570</v>
      </c>
      <c r="F17" s="21">
        <v>11500</v>
      </c>
      <c r="G17" s="86">
        <v>1200</v>
      </c>
      <c r="H17" s="88">
        <v>880</v>
      </c>
      <c r="I17" s="123">
        <f t="shared" si="0"/>
        <v>0.0765217391304348</v>
      </c>
      <c r="J17" s="123">
        <f t="shared" si="1"/>
        <v>0.733333333333333</v>
      </c>
      <c r="K17" s="103">
        <v>896</v>
      </c>
      <c r="L17" s="124">
        <f t="shared" si="2"/>
        <v>1776</v>
      </c>
      <c r="M17" s="121">
        <f t="shared" si="3"/>
        <v>0.0407619921964655</v>
      </c>
      <c r="N17" s="57" t="s">
        <v>159</v>
      </c>
      <c r="O17" s="4" t="s">
        <v>160</v>
      </c>
      <c r="P17" s="40" t="s">
        <v>43</v>
      </c>
      <c r="Q17" s="72"/>
    </row>
    <row r="18" spans="1:17" s="71" customFormat="1" ht="64.5" customHeight="1">
      <c r="A18" s="21">
        <v>14</v>
      </c>
      <c r="B18" s="4" t="s">
        <v>161</v>
      </c>
      <c r="C18" s="63" t="s">
        <v>12</v>
      </c>
      <c r="D18" s="25" t="s">
        <v>162</v>
      </c>
      <c r="E18" s="21">
        <v>100000</v>
      </c>
      <c r="F18" s="21">
        <v>15500</v>
      </c>
      <c r="G18" s="89">
        <v>4000</v>
      </c>
      <c r="H18" s="98">
        <v>6214</v>
      </c>
      <c r="I18" s="117">
        <f t="shared" si="0"/>
        <v>0.400903225806452</v>
      </c>
      <c r="J18" s="117">
        <f t="shared" si="1"/>
        <v>1.5535</v>
      </c>
      <c r="K18" s="103">
        <v>10780</v>
      </c>
      <c r="L18" s="118">
        <f t="shared" si="2"/>
        <v>16994</v>
      </c>
      <c r="M18" s="121">
        <f t="shared" si="3"/>
        <v>0.16994</v>
      </c>
      <c r="N18" s="82" t="s">
        <v>163</v>
      </c>
      <c r="O18" s="4" t="s">
        <v>164</v>
      </c>
      <c r="P18" s="40" t="s">
        <v>43</v>
      </c>
      <c r="Q18" s="72"/>
    </row>
    <row r="19" spans="1:17" s="74" customFormat="1" ht="70.5" customHeight="1">
      <c r="A19" s="87">
        <v>15</v>
      </c>
      <c r="B19" s="4" t="s">
        <v>165</v>
      </c>
      <c r="C19" s="63" t="s">
        <v>12</v>
      </c>
      <c r="D19" s="25" t="s">
        <v>166</v>
      </c>
      <c r="E19" s="92">
        <v>22740</v>
      </c>
      <c r="F19" s="21">
        <v>4000</v>
      </c>
      <c r="G19" s="97">
        <v>1500</v>
      </c>
      <c r="H19" s="86">
        <v>2027</v>
      </c>
      <c r="I19" s="117">
        <f t="shared" si="0"/>
        <v>0.50675</v>
      </c>
      <c r="J19" s="117">
        <f t="shared" si="1"/>
        <v>1.35133333333333</v>
      </c>
      <c r="K19" s="103">
        <v>5712</v>
      </c>
      <c r="L19" s="118">
        <f t="shared" si="2"/>
        <v>7739</v>
      </c>
      <c r="M19" s="121">
        <f t="shared" si="3"/>
        <v>0.340325417766051</v>
      </c>
      <c r="N19" s="82" t="s">
        <v>167</v>
      </c>
      <c r="O19" s="4" t="s">
        <v>168</v>
      </c>
      <c r="P19" s="40" t="s">
        <v>43</v>
      </c>
      <c r="Q19" s="72"/>
    </row>
    <row r="20" spans="1:16" s="72" customFormat="1" ht="61.5" customHeight="1">
      <c r="A20" s="21">
        <v>16</v>
      </c>
      <c r="B20" s="4" t="s">
        <v>169</v>
      </c>
      <c r="C20" s="63" t="s">
        <v>12</v>
      </c>
      <c r="D20" s="25" t="s">
        <v>170</v>
      </c>
      <c r="E20" s="21">
        <v>26970</v>
      </c>
      <c r="F20" s="21">
        <v>10000</v>
      </c>
      <c r="G20" s="99">
        <v>700</v>
      </c>
      <c r="H20" s="86">
        <v>0</v>
      </c>
      <c r="I20" s="123">
        <f t="shared" si="0"/>
        <v>0</v>
      </c>
      <c r="J20" s="123">
        <f t="shared" si="1"/>
        <v>0</v>
      </c>
      <c r="K20" s="103">
        <v>2216</v>
      </c>
      <c r="L20" s="124">
        <f t="shared" si="2"/>
        <v>2216</v>
      </c>
      <c r="M20" s="121">
        <f t="shared" si="3"/>
        <v>0.082165368928439</v>
      </c>
      <c r="N20" s="57" t="s">
        <v>171</v>
      </c>
      <c r="O20" s="128" t="s">
        <v>172</v>
      </c>
      <c r="P20" s="40" t="s">
        <v>56</v>
      </c>
    </row>
    <row r="21" spans="1:17" s="71" customFormat="1" ht="60.75" customHeight="1">
      <c r="A21" s="87">
        <v>17</v>
      </c>
      <c r="B21" s="62" t="s">
        <v>173</v>
      </c>
      <c r="C21" s="63" t="s">
        <v>12</v>
      </c>
      <c r="D21" s="25" t="s">
        <v>174</v>
      </c>
      <c r="E21" s="21">
        <v>16948</v>
      </c>
      <c r="F21" s="21">
        <v>5000</v>
      </c>
      <c r="G21" s="86">
        <v>1000</v>
      </c>
      <c r="H21" s="85">
        <v>940</v>
      </c>
      <c r="I21" s="117">
        <f t="shared" si="0"/>
        <v>0.188</v>
      </c>
      <c r="J21" s="117">
        <f t="shared" si="1"/>
        <v>0.94</v>
      </c>
      <c r="K21" s="103">
        <v>2240</v>
      </c>
      <c r="L21" s="118">
        <f t="shared" si="2"/>
        <v>3180</v>
      </c>
      <c r="M21" s="121">
        <f t="shared" si="3"/>
        <v>0.187632759027614</v>
      </c>
      <c r="N21" s="82" t="s">
        <v>175</v>
      </c>
      <c r="O21" s="4" t="s">
        <v>176</v>
      </c>
      <c r="P21" s="40" t="s">
        <v>43</v>
      </c>
      <c r="Q21" s="72"/>
    </row>
    <row r="22" spans="1:17" s="71" customFormat="1" ht="123.75" customHeight="1">
      <c r="A22" s="21">
        <v>18</v>
      </c>
      <c r="B22" s="58" t="s">
        <v>177</v>
      </c>
      <c r="C22" s="63" t="s">
        <v>12</v>
      </c>
      <c r="D22" s="100" t="s">
        <v>178</v>
      </c>
      <c r="E22" s="63">
        <v>200000</v>
      </c>
      <c r="F22" s="63">
        <v>10000</v>
      </c>
      <c r="G22" s="86">
        <v>700</v>
      </c>
      <c r="H22" s="101">
        <v>595</v>
      </c>
      <c r="I22" s="117">
        <f t="shared" si="0"/>
        <v>0.0595</v>
      </c>
      <c r="J22" s="117">
        <f t="shared" si="1"/>
        <v>0.85</v>
      </c>
      <c r="K22" s="103">
        <v>2500</v>
      </c>
      <c r="L22" s="118">
        <f t="shared" si="2"/>
        <v>3095</v>
      </c>
      <c r="M22" s="121">
        <f t="shared" si="3"/>
        <v>0.015475</v>
      </c>
      <c r="N22" s="82" t="s">
        <v>179</v>
      </c>
      <c r="O22" s="4" t="s">
        <v>180</v>
      </c>
      <c r="P22" s="40" t="s">
        <v>43</v>
      </c>
      <c r="Q22" s="72"/>
    </row>
    <row r="23" spans="1:17" s="71" customFormat="1" ht="61.5" customHeight="1">
      <c r="A23" s="87">
        <v>19</v>
      </c>
      <c r="B23" s="4" t="s">
        <v>181</v>
      </c>
      <c r="C23" s="63" t="s">
        <v>12</v>
      </c>
      <c r="D23" s="25" t="s">
        <v>182</v>
      </c>
      <c r="E23" s="21">
        <v>18550</v>
      </c>
      <c r="F23" s="21">
        <v>5900</v>
      </c>
      <c r="G23" s="97">
        <v>1700</v>
      </c>
      <c r="H23" s="101">
        <v>1614</v>
      </c>
      <c r="I23" s="117">
        <f t="shared" si="0"/>
        <v>0.273559322033898</v>
      </c>
      <c r="J23" s="117">
        <f t="shared" si="1"/>
        <v>0.949411764705882</v>
      </c>
      <c r="K23" s="103">
        <v>7110</v>
      </c>
      <c r="L23" s="118">
        <f t="shared" si="2"/>
        <v>8724</v>
      </c>
      <c r="M23" s="121">
        <f t="shared" si="3"/>
        <v>0.470296495956873</v>
      </c>
      <c r="N23" s="82" t="s">
        <v>183</v>
      </c>
      <c r="O23" s="4" t="s">
        <v>184</v>
      </c>
      <c r="P23" s="40" t="s">
        <v>43</v>
      </c>
      <c r="Q23" s="72"/>
    </row>
    <row r="24" spans="1:17" s="71" customFormat="1" ht="54.75" customHeight="1">
      <c r="A24" s="21">
        <v>20</v>
      </c>
      <c r="B24" s="4" t="s">
        <v>185</v>
      </c>
      <c r="C24" s="63" t="s">
        <v>12</v>
      </c>
      <c r="D24" s="25" t="s">
        <v>186</v>
      </c>
      <c r="E24" s="21">
        <v>15900</v>
      </c>
      <c r="F24" s="21">
        <v>7900</v>
      </c>
      <c r="G24" s="89">
        <v>2000</v>
      </c>
      <c r="H24" s="101">
        <v>2011</v>
      </c>
      <c r="I24" s="117">
        <f t="shared" si="0"/>
        <v>0.254556962025316</v>
      </c>
      <c r="J24" s="117">
        <f t="shared" si="1"/>
        <v>1.0055</v>
      </c>
      <c r="K24" s="103">
        <v>5294</v>
      </c>
      <c r="L24" s="118">
        <f t="shared" si="2"/>
        <v>7305</v>
      </c>
      <c r="M24" s="121">
        <f t="shared" si="3"/>
        <v>0.459433962264151</v>
      </c>
      <c r="N24" s="82" t="s">
        <v>183</v>
      </c>
      <c r="O24" s="4" t="s">
        <v>187</v>
      </c>
      <c r="P24" s="40" t="s">
        <v>43</v>
      </c>
      <c r="Q24" s="72"/>
    </row>
    <row r="25" spans="1:17" s="71" customFormat="1" ht="63.75" customHeight="1">
      <c r="A25" s="87">
        <v>21</v>
      </c>
      <c r="B25" s="4" t="s">
        <v>188</v>
      </c>
      <c r="C25" s="63" t="s">
        <v>12</v>
      </c>
      <c r="D25" s="25" t="s">
        <v>189</v>
      </c>
      <c r="E25" s="23">
        <v>210268</v>
      </c>
      <c r="F25" s="94">
        <v>20000</v>
      </c>
      <c r="G25" s="89">
        <v>2000</v>
      </c>
      <c r="H25" s="94">
        <v>2000</v>
      </c>
      <c r="I25" s="117">
        <f t="shared" si="0"/>
        <v>0.1</v>
      </c>
      <c r="J25" s="117">
        <f t="shared" si="1"/>
        <v>1</v>
      </c>
      <c r="K25" s="103">
        <v>17739</v>
      </c>
      <c r="L25" s="118">
        <f t="shared" si="2"/>
        <v>19739</v>
      </c>
      <c r="M25" s="121">
        <f t="shared" si="3"/>
        <v>0.09387543515894</v>
      </c>
      <c r="N25" s="82" t="s">
        <v>190</v>
      </c>
      <c r="O25" s="4" t="s">
        <v>191</v>
      </c>
      <c r="P25" s="40" t="s">
        <v>43</v>
      </c>
      <c r="Q25" s="72"/>
    </row>
    <row r="26" spans="1:17" s="71" customFormat="1" ht="98.25" customHeight="1">
      <c r="A26" s="21">
        <v>22</v>
      </c>
      <c r="B26" s="4" t="s">
        <v>192</v>
      </c>
      <c r="C26" s="63" t="s">
        <v>12</v>
      </c>
      <c r="D26" s="25" t="s">
        <v>193</v>
      </c>
      <c r="E26" s="23">
        <v>126000</v>
      </c>
      <c r="F26" s="94">
        <v>10300</v>
      </c>
      <c r="G26" s="89">
        <v>2300</v>
      </c>
      <c r="H26" s="88">
        <v>2300</v>
      </c>
      <c r="I26" s="117">
        <f t="shared" si="0"/>
        <v>0.223300970873786</v>
      </c>
      <c r="J26" s="117">
        <f t="shared" si="1"/>
        <v>1</v>
      </c>
      <c r="K26" s="103">
        <v>18500</v>
      </c>
      <c r="L26" s="118">
        <f t="shared" si="2"/>
        <v>20800</v>
      </c>
      <c r="M26" s="121">
        <f t="shared" si="3"/>
        <v>0.165079365079365</v>
      </c>
      <c r="N26" s="82" t="s">
        <v>194</v>
      </c>
      <c r="O26" s="127" t="s">
        <v>195</v>
      </c>
      <c r="P26" s="40" t="s">
        <v>43</v>
      </c>
      <c r="Q26" s="72"/>
    </row>
    <row r="27" spans="1:17" s="71" customFormat="1" ht="54.75" customHeight="1">
      <c r="A27" s="87">
        <v>23</v>
      </c>
      <c r="B27" s="4" t="s">
        <v>196</v>
      </c>
      <c r="C27" s="63" t="s">
        <v>12</v>
      </c>
      <c r="D27" s="22" t="s">
        <v>197</v>
      </c>
      <c r="E27" s="23">
        <v>104059</v>
      </c>
      <c r="F27" s="102">
        <v>5000</v>
      </c>
      <c r="G27" s="89">
        <v>500</v>
      </c>
      <c r="H27" s="88">
        <v>500</v>
      </c>
      <c r="I27" s="117">
        <f t="shared" si="0"/>
        <v>0.1</v>
      </c>
      <c r="J27" s="117">
        <f t="shared" si="1"/>
        <v>1</v>
      </c>
      <c r="K27" s="103">
        <v>99214</v>
      </c>
      <c r="L27" s="118">
        <f t="shared" si="2"/>
        <v>99714</v>
      </c>
      <c r="M27" s="121">
        <f t="shared" si="3"/>
        <v>0.958244841868555</v>
      </c>
      <c r="N27" s="82" t="s">
        <v>198</v>
      </c>
      <c r="O27" s="4" t="s">
        <v>199</v>
      </c>
      <c r="P27" s="40" t="s">
        <v>43</v>
      </c>
      <c r="Q27" s="72"/>
    </row>
    <row r="28" spans="1:17" s="71" customFormat="1" ht="75" customHeight="1">
      <c r="A28" s="21">
        <v>24</v>
      </c>
      <c r="B28" s="4" t="s">
        <v>200</v>
      </c>
      <c r="C28" s="63" t="s">
        <v>12</v>
      </c>
      <c r="D28" s="25" t="s">
        <v>201</v>
      </c>
      <c r="E28" s="21">
        <v>148264</v>
      </c>
      <c r="F28" s="88">
        <v>6500</v>
      </c>
      <c r="G28" s="85">
        <v>2400</v>
      </c>
      <c r="H28" s="86">
        <v>7883</v>
      </c>
      <c r="I28" s="117">
        <f t="shared" si="0"/>
        <v>1.21276923076923</v>
      </c>
      <c r="J28" s="117">
        <f t="shared" si="1"/>
        <v>3.28458333333333</v>
      </c>
      <c r="K28" s="103">
        <v>50800</v>
      </c>
      <c r="L28" s="118">
        <f t="shared" si="2"/>
        <v>58683</v>
      </c>
      <c r="M28" s="121">
        <f t="shared" si="3"/>
        <v>0.395800733826148</v>
      </c>
      <c r="N28" s="82" t="s">
        <v>202</v>
      </c>
      <c r="O28" s="4" t="s">
        <v>203</v>
      </c>
      <c r="P28" s="40" t="s">
        <v>43</v>
      </c>
      <c r="Q28" s="72"/>
    </row>
    <row r="29" spans="1:17" s="71" customFormat="1" ht="58.5" customHeight="1">
      <c r="A29" s="87">
        <v>25</v>
      </c>
      <c r="B29" s="4" t="s">
        <v>204</v>
      </c>
      <c r="C29" s="63" t="s">
        <v>12</v>
      </c>
      <c r="D29" s="25" t="s">
        <v>205</v>
      </c>
      <c r="E29" s="103">
        <v>72000</v>
      </c>
      <c r="F29" s="21">
        <v>7000</v>
      </c>
      <c r="G29" s="85">
        <v>2000</v>
      </c>
      <c r="H29" s="86">
        <v>4260</v>
      </c>
      <c r="I29" s="117">
        <f t="shared" si="0"/>
        <v>0.608571428571429</v>
      </c>
      <c r="J29" s="117">
        <f t="shared" si="1"/>
        <v>2.13</v>
      </c>
      <c r="K29" s="103">
        <v>29618</v>
      </c>
      <c r="L29" s="118">
        <f t="shared" si="2"/>
        <v>33878</v>
      </c>
      <c r="M29" s="121">
        <f t="shared" si="3"/>
        <v>0.470527777777778</v>
      </c>
      <c r="N29" s="82" t="s">
        <v>206</v>
      </c>
      <c r="O29" s="4" t="s">
        <v>207</v>
      </c>
      <c r="P29" s="40" t="s">
        <v>43</v>
      </c>
      <c r="Q29" s="72"/>
    </row>
    <row r="30" spans="1:17" s="71" customFormat="1" ht="57" customHeight="1">
      <c r="A30" s="21">
        <v>26</v>
      </c>
      <c r="B30" s="4" t="s">
        <v>208</v>
      </c>
      <c r="C30" s="63" t="s">
        <v>12</v>
      </c>
      <c r="D30" s="25" t="s">
        <v>209</v>
      </c>
      <c r="E30" s="21">
        <v>11686</v>
      </c>
      <c r="F30" s="21">
        <v>4000</v>
      </c>
      <c r="G30" s="89">
        <v>300</v>
      </c>
      <c r="H30" s="86">
        <v>183</v>
      </c>
      <c r="I30" s="117">
        <f t="shared" si="0"/>
        <v>0.04575</v>
      </c>
      <c r="J30" s="117">
        <f t="shared" si="1"/>
        <v>0.61</v>
      </c>
      <c r="K30" s="103">
        <v>1986</v>
      </c>
      <c r="L30" s="118">
        <f t="shared" si="2"/>
        <v>2169</v>
      </c>
      <c r="M30" s="121">
        <f t="shared" si="3"/>
        <v>0.185606708882423</v>
      </c>
      <c r="N30" s="82" t="s">
        <v>210</v>
      </c>
      <c r="O30" s="4" t="s">
        <v>211</v>
      </c>
      <c r="P30" s="40" t="s">
        <v>43</v>
      </c>
      <c r="Q30" s="72"/>
    </row>
    <row r="31" spans="1:17" s="71" customFormat="1" ht="100.5" customHeight="1">
      <c r="A31" s="87">
        <v>27</v>
      </c>
      <c r="B31" s="4" t="s">
        <v>212</v>
      </c>
      <c r="C31" s="21" t="s">
        <v>15</v>
      </c>
      <c r="D31" s="25" t="s">
        <v>213</v>
      </c>
      <c r="E31" s="23">
        <v>124627</v>
      </c>
      <c r="F31" s="23">
        <v>5000</v>
      </c>
      <c r="G31" s="89">
        <v>2000</v>
      </c>
      <c r="H31" s="88">
        <v>6562</v>
      </c>
      <c r="I31" s="117">
        <f t="shared" si="0"/>
        <v>1.3124</v>
      </c>
      <c r="J31" s="117">
        <f t="shared" si="1"/>
        <v>3.281</v>
      </c>
      <c r="K31" s="103">
        <v>117142</v>
      </c>
      <c r="L31" s="118">
        <f t="shared" si="2"/>
        <v>123704</v>
      </c>
      <c r="M31" s="121">
        <f t="shared" si="3"/>
        <v>0.992593900198191</v>
      </c>
      <c r="N31" s="82" t="s">
        <v>214</v>
      </c>
      <c r="O31" s="57" t="s">
        <v>215</v>
      </c>
      <c r="P31" s="40" t="s">
        <v>43</v>
      </c>
      <c r="Q31" s="72"/>
    </row>
    <row r="32" spans="1:17" s="71" customFormat="1" ht="92.25" customHeight="1">
      <c r="A32" s="21">
        <v>28</v>
      </c>
      <c r="B32" s="4" t="s">
        <v>216</v>
      </c>
      <c r="C32" s="21" t="s">
        <v>15</v>
      </c>
      <c r="D32" s="25" t="s">
        <v>217</v>
      </c>
      <c r="E32" s="21">
        <v>127487</v>
      </c>
      <c r="F32" s="23">
        <v>25000</v>
      </c>
      <c r="G32" s="85">
        <v>4000</v>
      </c>
      <c r="H32" s="88">
        <v>6076</v>
      </c>
      <c r="I32" s="117">
        <f t="shared" si="0"/>
        <v>0.24304</v>
      </c>
      <c r="J32" s="117">
        <f t="shared" si="1"/>
        <v>1.519</v>
      </c>
      <c r="K32" s="103">
        <v>84295</v>
      </c>
      <c r="L32" s="118">
        <f t="shared" si="2"/>
        <v>90371</v>
      </c>
      <c r="M32" s="121">
        <f t="shared" si="3"/>
        <v>0.70886443323633</v>
      </c>
      <c r="N32" s="82" t="s">
        <v>218</v>
      </c>
      <c r="O32" s="57" t="s">
        <v>219</v>
      </c>
      <c r="P32" s="40" t="s">
        <v>43</v>
      </c>
      <c r="Q32" s="72"/>
    </row>
    <row r="33" spans="1:17" s="71" customFormat="1" ht="72" customHeight="1">
      <c r="A33" s="87">
        <v>29</v>
      </c>
      <c r="B33" s="4" t="s">
        <v>220</v>
      </c>
      <c r="C33" s="21" t="s">
        <v>15</v>
      </c>
      <c r="D33" s="25" t="s">
        <v>221</v>
      </c>
      <c r="E33" s="104">
        <v>56274</v>
      </c>
      <c r="F33" s="23">
        <v>10000</v>
      </c>
      <c r="G33" s="85">
        <v>1000</v>
      </c>
      <c r="H33" s="88">
        <v>1015</v>
      </c>
      <c r="I33" s="117">
        <f t="shared" si="0"/>
        <v>0.1015</v>
      </c>
      <c r="J33" s="117">
        <f t="shared" si="1"/>
        <v>1.015</v>
      </c>
      <c r="K33" s="103">
        <v>10129</v>
      </c>
      <c r="L33" s="118">
        <f t="shared" si="2"/>
        <v>11144</v>
      </c>
      <c r="M33" s="121">
        <f t="shared" si="3"/>
        <v>0.198031062302307</v>
      </c>
      <c r="N33" s="82" t="s">
        <v>222</v>
      </c>
      <c r="O33" s="57" t="s">
        <v>223</v>
      </c>
      <c r="P33" s="21" t="s">
        <v>43</v>
      </c>
      <c r="Q33" s="72"/>
    </row>
    <row r="34" spans="1:17" s="71" customFormat="1" ht="57" customHeight="1">
      <c r="A34" s="21">
        <v>30</v>
      </c>
      <c r="B34" s="4" t="s">
        <v>224</v>
      </c>
      <c r="C34" s="21" t="s">
        <v>15</v>
      </c>
      <c r="D34" s="25" t="s">
        <v>225</v>
      </c>
      <c r="E34" s="104">
        <v>30800</v>
      </c>
      <c r="F34" s="23">
        <v>7500</v>
      </c>
      <c r="G34" s="85">
        <v>1000</v>
      </c>
      <c r="H34" s="88">
        <v>1012</v>
      </c>
      <c r="I34" s="117">
        <f t="shared" si="0"/>
        <v>0.134933333333333</v>
      </c>
      <c r="J34" s="117">
        <f t="shared" si="1"/>
        <v>1.012</v>
      </c>
      <c r="K34" s="103">
        <v>11179</v>
      </c>
      <c r="L34" s="118">
        <f t="shared" si="2"/>
        <v>12191</v>
      </c>
      <c r="M34" s="121">
        <f t="shared" si="3"/>
        <v>0.395811688311688</v>
      </c>
      <c r="N34" s="82" t="s">
        <v>226</v>
      </c>
      <c r="O34" s="57" t="s">
        <v>227</v>
      </c>
      <c r="P34" s="40" t="s">
        <v>43</v>
      </c>
      <c r="Q34" s="72"/>
    </row>
    <row r="35" spans="1:17" s="71" customFormat="1" ht="61.5" customHeight="1">
      <c r="A35" s="87">
        <v>31</v>
      </c>
      <c r="B35" s="4" t="s">
        <v>228</v>
      </c>
      <c r="C35" s="21" t="s">
        <v>16</v>
      </c>
      <c r="D35" s="25" t="s">
        <v>229</v>
      </c>
      <c r="E35" s="23">
        <v>166000</v>
      </c>
      <c r="F35" s="21">
        <v>4000</v>
      </c>
      <c r="G35" s="89">
        <v>800</v>
      </c>
      <c r="H35" s="88">
        <v>1000</v>
      </c>
      <c r="I35" s="117">
        <f t="shared" si="0"/>
        <v>0.25</v>
      </c>
      <c r="J35" s="117">
        <f t="shared" si="1"/>
        <v>1.25</v>
      </c>
      <c r="K35" s="103">
        <v>68016</v>
      </c>
      <c r="L35" s="118">
        <f t="shared" si="2"/>
        <v>69016</v>
      </c>
      <c r="M35" s="121">
        <f t="shared" si="3"/>
        <v>0.415759036144578</v>
      </c>
      <c r="N35" s="82" t="s">
        <v>230</v>
      </c>
      <c r="O35" s="4" t="s">
        <v>231</v>
      </c>
      <c r="P35" s="40" t="s">
        <v>43</v>
      </c>
      <c r="Q35" s="72"/>
    </row>
    <row r="36" spans="1:17" s="71" customFormat="1" ht="84" customHeight="1">
      <c r="A36" s="21">
        <v>32</v>
      </c>
      <c r="B36" s="4" t="s">
        <v>232</v>
      </c>
      <c r="C36" s="21" t="s">
        <v>16</v>
      </c>
      <c r="D36" s="25" t="s">
        <v>233</v>
      </c>
      <c r="E36" s="21">
        <v>54135</v>
      </c>
      <c r="F36" s="21">
        <v>10900</v>
      </c>
      <c r="G36" s="97">
        <v>3500</v>
      </c>
      <c r="H36" s="88">
        <v>2317</v>
      </c>
      <c r="I36" s="123">
        <f t="shared" si="0"/>
        <v>0.21256880733945</v>
      </c>
      <c r="J36" s="123">
        <f t="shared" si="1"/>
        <v>0.662</v>
      </c>
      <c r="K36" s="103">
        <v>25368</v>
      </c>
      <c r="L36" s="124">
        <f t="shared" si="2"/>
        <v>27685</v>
      </c>
      <c r="M36" s="121">
        <f t="shared" si="3"/>
        <v>0.5114066685139</v>
      </c>
      <c r="N36" s="57" t="s">
        <v>234</v>
      </c>
      <c r="O36" s="4" t="s">
        <v>235</v>
      </c>
      <c r="P36" s="40" t="s">
        <v>43</v>
      </c>
      <c r="Q36" s="72"/>
    </row>
    <row r="37" spans="1:17" s="71" customFormat="1" ht="63" customHeight="1">
      <c r="A37" s="87">
        <v>33</v>
      </c>
      <c r="B37" s="4" t="s">
        <v>236</v>
      </c>
      <c r="C37" s="21" t="s">
        <v>17</v>
      </c>
      <c r="D37" s="25" t="s">
        <v>237</v>
      </c>
      <c r="E37" s="23">
        <v>46942</v>
      </c>
      <c r="F37" s="23">
        <v>6500</v>
      </c>
      <c r="G37" s="105">
        <v>2000</v>
      </c>
      <c r="H37" s="88">
        <v>2172</v>
      </c>
      <c r="I37" s="117">
        <f t="shared" si="0"/>
        <v>0.334153846153846</v>
      </c>
      <c r="J37" s="117">
        <f t="shared" si="1"/>
        <v>1.086</v>
      </c>
      <c r="K37" s="103">
        <v>33786</v>
      </c>
      <c r="L37" s="118">
        <f t="shared" si="2"/>
        <v>35958</v>
      </c>
      <c r="M37" s="121">
        <f t="shared" si="3"/>
        <v>0.766009117634528</v>
      </c>
      <c r="N37" s="82" t="s">
        <v>238</v>
      </c>
      <c r="O37" s="4" t="s">
        <v>239</v>
      </c>
      <c r="P37" s="40" t="s">
        <v>43</v>
      </c>
      <c r="Q37" s="72"/>
    </row>
    <row r="38" spans="1:17" s="71" customFormat="1" ht="96" customHeight="1">
      <c r="A38" s="21">
        <v>34</v>
      </c>
      <c r="B38" s="4" t="s">
        <v>240</v>
      </c>
      <c r="C38" s="21" t="s">
        <v>17</v>
      </c>
      <c r="D38" s="25" t="s">
        <v>241</v>
      </c>
      <c r="E38" s="103">
        <v>37000</v>
      </c>
      <c r="F38" s="23">
        <v>4000</v>
      </c>
      <c r="G38" s="105">
        <v>20</v>
      </c>
      <c r="H38" s="88">
        <v>22</v>
      </c>
      <c r="I38" s="123">
        <f t="shared" si="0"/>
        <v>0.0055</v>
      </c>
      <c r="J38" s="123">
        <f t="shared" si="1"/>
        <v>1.1</v>
      </c>
      <c r="K38" s="103">
        <v>23622</v>
      </c>
      <c r="L38" s="124">
        <f t="shared" si="2"/>
        <v>23644</v>
      </c>
      <c r="M38" s="121">
        <f t="shared" si="3"/>
        <v>0.639027027027027</v>
      </c>
      <c r="N38" s="57" t="s">
        <v>242</v>
      </c>
      <c r="O38" s="4" t="s">
        <v>243</v>
      </c>
      <c r="P38" s="40" t="s">
        <v>56</v>
      </c>
      <c r="Q38" s="72"/>
    </row>
    <row r="39" spans="1:17" s="71" customFormat="1" ht="57" customHeight="1">
      <c r="A39" s="87">
        <v>35</v>
      </c>
      <c r="B39" s="4" t="s">
        <v>244</v>
      </c>
      <c r="C39" s="21" t="s">
        <v>17</v>
      </c>
      <c r="D39" s="25" t="s">
        <v>245</v>
      </c>
      <c r="E39" s="23">
        <v>12724</v>
      </c>
      <c r="F39" s="23">
        <v>3000</v>
      </c>
      <c r="G39" s="105">
        <v>500</v>
      </c>
      <c r="H39" s="88">
        <v>502</v>
      </c>
      <c r="I39" s="117">
        <f t="shared" si="0"/>
        <v>0.167333333333333</v>
      </c>
      <c r="J39" s="117">
        <f t="shared" si="1"/>
        <v>1.004</v>
      </c>
      <c r="K39" s="103">
        <v>6778</v>
      </c>
      <c r="L39" s="118">
        <f t="shared" si="2"/>
        <v>7280</v>
      </c>
      <c r="M39" s="121">
        <f t="shared" si="3"/>
        <v>0.572147123546055</v>
      </c>
      <c r="N39" s="82" t="s">
        <v>218</v>
      </c>
      <c r="O39" s="4" t="s">
        <v>246</v>
      </c>
      <c r="P39" s="40" t="s">
        <v>43</v>
      </c>
      <c r="Q39" s="72"/>
    </row>
    <row r="40" spans="1:17" s="71" customFormat="1" ht="52.5" customHeight="1">
      <c r="A40" s="21">
        <v>36</v>
      </c>
      <c r="B40" s="4" t="s">
        <v>247</v>
      </c>
      <c r="C40" s="21" t="s">
        <v>17</v>
      </c>
      <c r="D40" s="25" t="s">
        <v>248</v>
      </c>
      <c r="E40" s="23">
        <v>19228</v>
      </c>
      <c r="F40" s="21">
        <v>3000</v>
      </c>
      <c r="G40" s="105">
        <v>500</v>
      </c>
      <c r="H40" s="88">
        <v>1266</v>
      </c>
      <c r="I40" s="117">
        <f t="shared" si="0"/>
        <v>0.422</v>
      </c>
      <c r="J40" s="117">
        <f t="shared" si="1"/>
        <v>2.532</v>
      </c>
      <c r="K40" s="103">
        <v>3715</v>
      </c>
      <c r="L40" s="118">
        <f t="shared" si="2"/>
        <v>4981</v>
      </c>
      <c r="M40" s="121">
        <f t="shared" si="3"/>
        <v>0.259049303099646</v>
      </c>
      <c r="N40" s="82" t="s">
        <v>249</v>
      </c>
      <c r="O40" s="4" t="s">
        <v>250</v>
      </c>
      <c r="P40" s="40" t="s">
        <v>43</v>
      </c>
      <c r="Q40" s="72"/>
    </row>
    <row r="41" spans="1:17" s="71" customFormat="1" ht="46.5" customHeight="1">
      <c r="A41" s="87">
        <v>37</v>
      </c>
      <c r="B41" s="4" t="s">
        <v>251</v>
      </c>
      <c r="C41" s="21" t="s">
        <v>18</v>
      </c>
      <c r="D41" s="25" t="s">
        <v>252</v>
      </c>
      <c r="E41" s="23">
        <v>17315</v>
      </c>
      <c r="F41" s="102">
        <v>3000</v>
      </c>
      <c r="G41" s="105">
        <v>1500</v>
      </c>
      <c r="H41" s="88">
        <v>900</v>
      </c>
      <c r="I41" s="117">
        <f t="shared" si="0"/>
        <v>0.3</v>
      </c>
      <c r="J41" s="117">
        <f t="shared" si="1"/>
        <v>0.6</v>
      </c>
      <c r="K41" s="103">
        <v>12240</v>
      </c>
      <c r="L41" s="118">
        <f t="shared" si="2"/>
        <v>13140</v>
      </c>
      <c r="M41" s="121">
        <f t="shared" si="3"/>
        <v>0.75887958417557</v>
      </c>
      <c r="N41" s="82" t="s">
        <v>253</v>
      </c>
      <c r="O41" s="4" t="s">
        <v>254</v>
      </c>
      <c r="P41" s="40" t="s">
        <v>43</v>
      </c>
      <c r="Q41" s="72"/>
    </row>
    <row r="42" spans="1:17" s="71" customFormat="1" ht="84.75" customHeight="1">
      <c r="A42" s="21">
        <v>38</v>
      </c>
      <c r="B42" s="4" t="s">
        <v>255</v>
      </c>
      <c r="C42" s="21" t="s">
        <v>18</v>
      </c>
      <c r="D42" s="25" t="s">
        <v>256</v>
      </c>
      <c r="E42" s="21">
        <v>19780</v>
      </c>
      <c r="F42" s="102">
        <v>8000</v>
      </c>
      <c r="G42" s="105">
        <v>1700</v>
      </c>
      <c r="H42" s="88">
        <v>2300</v>
      </c>
      <c r="I42" s="117">
        <f t="shared" si="0"/>
        <v>0.2875</v>
      </c>
      <c r="J42" s="117">
        <f t="shared" si="1"/>
        <v>1.35294117647059</v>
      </c>
      <c r="K42" s="103">
        <v>4649</v>
      </c>
      <c r="L42" s="118">
        <f t="shared" si="2"/>
        <v>6949</v>
      </c>
      <c r="M42" s="121">
        <f t="shared" si="3"/>
        <v>0.351314459049545</v>
      </c>
      <c r="N42" s="82" t="s">
        <v>257</v>
      </c>
      <c r="O42" s="4" t="s">
        <v>258</v>
      </c>
      <c r="P42" s="40" t="s">
        <v>43</v>
      </c>
      <c r="Q42" s="72"/>
    </row>
    <row r="43" spans="1:17" s="71" customFormat="1" ht="61.5" customHeight="1">
      <c r="A43" s="87">
        <v>39</v>
      </c>
      <c r="B43" s="4" t="s">
        <v>259</v>
      </c>
      <c r="C43" s="21" t="s">
        <v>19</v>
      </c>
      <c r="D43" s="25" t="s">
        <v>260</v>
      </c>
      <c r="E43" s="23">
        <v>17000</v>
      </c>
      <c r="F43" s="102">
        <v>5600</v>
      </c>
      <c r="G43" s="105">
        <v>800</v>
      </c>
      <c r="H43" s="88">
        <v>908</v>
      </c>
      <c r="I43" s="117">
        <f t="shared" si="0"/>
        <v>0.162142857142857</v>
      </c>
      <c r="J43" s="117">
        <f t="shared" si="1"/>
        <v>1.135</v>
      </c>
      <c r="K43" s="103">
        <v>2440</v>
      </c>
      <c r="L43" s="118">
        <f t="shared" si="2"/>
        <v>3348</v>
      </c>
      <c r="M43" s="121">
        <f t="shared" si="3"/>
        <v>0.196941176470588</v>
      </c>
      <c r="N43" s="82" t="s">
        <v>261</v>
      </c>
      <c r="O43" s="4" t="s">
        <v>262</v>
      </c>
      <c r="P43" s="40" t="s">
        <v>43</v>
      </c>
      <c r="Q43" s="72"/>
    </row>
    <row r="44" spans="1:17" s="73" customFormat="1" ht="29.25" customHeight="1">
      <c r="A44" s="106" t="s">
        <v>97</v>
      </c>
      <c r="B44" s="107"/>
      <c r="C44" s="107"/>
      <c r="D44" s="108"/>
      <c r="E44" s="109">
        <f>SUM(E5:E43)</f>
        <v>4095398</v>
      </c>
      <c r="F44" s="109">
        <f>SUM(F5:F43)</f>
        <v>579123</v>
      </c>
      <c r="G44" s="109">
        <f>SUM(G5:G43)</f>
        <v>83070</v>
      </c>
      <c r="H44" s="109">
        <f>SUM(H5:H43)</f>
        <v>135855</v>
      </c>
      <c r="I44" s="129">
        <f t="shared" si="0"/>
        <v>0.234587471055372</v>
      </c>
      <c r="J44" s="129">
        <f t="shared" si="1"/>
        <v>1.63542795232936</v>
      </c>
      <c r="K44" s="130">
        <f>SUM(K11:K43)</f>
        <v>753639</v>
      </c>
      <c r="L44" s="131">
        <f t="shared" si="2"/>
        <v>889494</v>
      </c>
      <c r="M44" s="129">
        <f t="shared" si="3"/>
        <v>0.217193542605627</v>
      </c>
      <c r="N44" s="132"/>
      <c r="O44" s="132"/>
      <c r="P44" s="133"/>
      <c r="Q44" s="137"/>
    </row>
    <row r="45" spans="2:16" ht="30" customHeight="1">
      <c r="B45" s="110"/>
      <c r="C45" s="72"/>
      <c r="D45" s="110"/>
      <c r="E45" s="72"/>
      <c r="F45" s="72"/>
      <c r="G45" s="72"/>
      <c r="H45" s="72"/>
      <c r="I45" s="134"/>
      <c r="J45" s="134"/>
      <c r="K45" s="134"/>
      <c r="L45" s="72"/>
      <c r="M45" s="134"/>
      <c r="N45" s="110"/>
      <c r="O45" s="110"/>
      <c r="P45" s="72"/>
    </row>
    <row r="46" spans="2:16" ht="30" customHeight="1">
      <c r="B46" s="110"/>
      <c r="C46" s="72"/>
      <c r="D46" s="110"/>
      <c r="E46" s="72"/>
      <c r="F46" s="72"/>
      <c r="G46" s="72"/>
      <c r="H46" s="72"/>
      <c r="I46" s="134"/>
      <c r="J46" s="134"/>
      <c r="K46" s="134"/>
      <c r="L46" s="72"/>
      <c r="M46" s="134"/>
      <c r="N46" s="110"/>
      <c r="O46" s="110"/>
      <c r="P46" s="72"/>
    </row>
    <row r="47" spans="2:16" ht="30" customHeight="1">
      <c r="B47" s="110"/>
      <c r="C47" s="72"/>
      <c r="D47" s="110"/>
      <c r="E47" s="72"/>
      <c r="F47" s="72"/>
      <c r="G47" s="72"/>
      <c r="H47" s="72"/>
      <c r="I47" s="134"/>
      <c r="J47" s="134"/>
      <c r="K47" s="134"/>
      <c r="L47" s="72"/>
      <c r="M47" s="134"/>
      <c r="N47" s="110"/>
      <c r="O47" s="110"/>
      <c r="P47" s="72"/>
    </row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</sheetData>
  <sheetProtection formatCells="0" insertHyperlinks="0" autoFilter="0"/>
  <mergeCells count="17">
    <mergeCell ref="A1:P1"/>
    <mergeCell ref="B2:D2"/>
    <mergeCell ref="E2:P2"/>
    <mergeCell ref="F3:G3"/>
    <mergeCell ref="I3:J3"/>
    <mergeCell ref="N3:O3"/>
    <mergeCell ref="A44:D44"/>
    <mergeCell ref="A3:A4"/>
    <mergeCell ref="B3:B4"/>
    <mergeCell ref="C3:C4"/>
    <mergeCell ref="D3:D4"/>
    <mergeCell ref="E3:E4"/>
    <mergeCell ref="H3:H4"/>
    <mergeCell ref="K3:K4"/>
    <mergeCell ref="L3:L4"/>
    <mergeCell ref="M3:M4"/>
    <mergeCell ref="P3:P4"/>
  </mergeCells>
  <conditionalFormatting sqref="D22">
    <cfRule type="expression" priority="1" dxfId="0" stopIfTrue="1">
      <formula>AND(COUNTIF($D$22,D22)&gt;1,NOT(ISBLANK(D22)))</formula>
    </cfRule>
  </conditionalFormatting>
  <printOptions horizontalCentered="1"/>
  <pageMargins left="0.235416666666667" right="0.19652777777777802" top="0.66875" bottom="0.4326388888888891" header="0.904166666666667" footer="0.275"/>
  <pageSetup firstPageNumber="1" useFirstPageNumber="1" fitToHeight="0" orientation="landscape" paperSize="9" scale="78"/>
  <rowBreaks count="1" manualBreakCount="1">
    <brk id="35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view="pageBreakPreview" zoomScaleSheetLayoutView="100" workbookViewId="0" topLeftCell="A7">
      <selection activeCell="I3" sqref="I3:I4"/>
    </sheetView>
  </sheetViews>
  <sheetFormatPr defaultColWidth="9.00390625" defaultRowHeight="14.25"/>
  <cols>
    <col min="1" max="1" width="4.75390625" style="43" customWidth="1"/>
    <col min="2" max="2" width="24.75390625" style="43" customWidth="1"/>
    <col min="3" max="3" width="10.75390625" style="43" customWidth="1"/>
    <col min="4" max="4" width="36.75390625" style="43" customWidth="1"/>
    <col min="5" max="5" width="9.00390625" style="43" customWidth="1"/>
    <col min="6" max="6" width="22.50390625" style="44" customWidth="1"/>
    <col min="7" max="7" width="22.00390625" style="43" customWidth="1"/>
    <col min="8" max="8" width="4.875" style="43" customWidth="1"/>
    <col min="9" max="16384" width="9.00390625" style="43" customWidth="1"/>
  </cols>
  <sheetData>
    <row r="1" spans="1:8" ht="30.75" customHeight="1">
      <c r="A1" s="45" t="s">
        <v>263</v>
      </c>
      <c r="B1" s="45"/>
      <c r="C1" s="45"/>
      <c r="D1" s="45"/>
      <c r="E1" s="45"/>
      <c r="F1" s="46"/>
      <c r="G1" s="46"/>
      <c r="H1" s="46"/>
    </row>
    <row r="2" spans="1:8" ht="20.25" customHeight="1">
      <c r="A2" s="47"/>
      <c r="B2" s="48"/>
      <c r="C2" s="48"/>
      <c r="D2" s="48"/>
      <c r="E2" s="49"/>
      <c r="F2" s="50" t="s">
        <v>25</v>
      </c>
      <c r="G2" s="50"/>
      <c r="H2" s="50"/>
    </row>
    <row r="3" spans="1:8" ht="18.75" customHeight="1">
      <c r="A3" s="51" t="s">
        <v>2</v>
      </c>
      <c r="B3" s="52" t="s">
        <v>264</v>
      </c>
      <c r="C3" s="52" t="s">
        <v>3</v>
      </c>
      <c r="D3" s="52" t="s">
        <v>27</v>
      </c>
      <c r="E3" s="52" t="s">
        <v>99</v>
      </c>
      <c r="F3" s="39" t="s">
        <v>32</v>
      </c>
      <c r="G3" s="39"/>
      <c r="H3" s="39" t="s">
        <v>265</v>
      </c>
    </row>
    <row r="4" spans="1:8" ht="27" customHeight="1">
      <c r="A4" s="53"/>
      <c r="B4" s="54"/>
      <c r="C4" s="54"/>
      <c r="D4" s="54"/>
      <c r="E4" s="54"/>
      <c r="F4" s="39" t="s">
        <v>266</v>
      </c>
      <c r="G4" s="39" t="s">
        <v>267</v>
      </c>
      <c r="H4" s="39"/>
    </row>
    <row r="5" spans="1:8" s="42" customFormat="1" ht="48.75" customHeight="1">
      <c r="A5" s="21">
        <v>1</v>
      </c>
      <c r="B5" s="4" t="s">
        <v>268</v>
      </c>
      <c r="C5" s="21" t="s">
        <v>14</v>
      </c>
      <c r="D5" s="25" t="s">
        <v>269</v>
      </c>
      <c r="E5" s="21">
        <v>60000</v>
      </c>
      <c r="F5" s="4" t="s">
        <v>270</v>
      </c>
      <c r="G5" s="55" t="s">
        <v>271</v>
      </c>
      <c r="H5" s="40" t="s">
        <v>43</v>
      </c>
    </row>
    <row r="6" spans="1:8" s="42" customFormat="1" ht="48" customHeight="1">
      <c r="A6" s="21">
        <v>2</v>
      </c>
      <c r="B6" s="4" t="s">
        <v>272</v>
      </c>
      <c r="C6" s="21" t="s">
        <v>15</v>
      </c>
      <c r="D6" s="25" t="s">
        <v>273</v>
      </c>
      <c r="E6" s="21">
        <v>276000</v>
      </c>
      <c r="F6" s="4" t="s">
        <v>274</v>
      </c>
      <c r="G6" s="4" t="s">
        <v>275</v>
      </c>
      <c r="H6" s="40" t="s">
        <v>43</v>
      </c>
    </row>
    <row r="7" spans="1:8" s="42" customFormat="1" ht="54.75" customHeight="1">
      <c r="A7" s="21">
        <v>3</v>
      </c>
      <c r="B7" s="4" t="s">
        <v>276</v>
      </c>
      <c r="C7" s="21" t="s">
        <v>19</v>
      </c>
      <c r="D7" s="25" t="s">
        <v>277</v>
      </c>
      <c r="E7" s="21">
        <v>140000</v>
      </c>
      <c r="F7" s="4" t="s">
        <v>278</v>
      </c>
      <c r="G7" s="56" t="s">
        <v>279</v>
      </c>
      <c r="H7" s="40" t="s">
        <v>43</v>
      </c>
    </row>
    <row r="8" spans="1:8" ht="54.75" customHeight="1">
      <c r="A8" s="21">
        <v>4</v>
      </c>
      <c r="B8" s="4" t="s">
        <v>280</v>
      </c>
      <c r="C8" s="21" t="s">
        <v>16</v>
      </c>
      <c r="D8" s="25" t="s">
        <v>281</v>
      </c>
      <c r="E8" s="21">
        <v>40000</v>
      </c>
      <c r="F8" s="4" t="s">
        <v>282</v>
      </c>
      <c r="G8" s="56" t="s">
        <v>283</v>
      </c>
      <c r="H8" s="40" t="s">
        <v>43</v>
      </c>
    </row>
    <row r="9" spans="1:8" ht="46.5" customHeight="1">
      <c r="A9" s="21">
        <v>5</v>
      </c>
      <c r="B9" s="4" t="s">
        <v>284</v>
      </c>
      <c r="C9" s="21" t="s">
        <v>11</v>
      </c>
      <c r="D9" s="25" t="s">
        <v>285</v>
      </c>
      <c r="E9" s="23">
        <v>19487</v>
      </c>
      <c r="F9" s="4" t="s">
        <v>286</v>
      </c>
      <c r="G9" s="57" t="s">
        <v>287</v>
      </c>
      <c r="H9" s="40" t="s">
        <v>288</v>
      </c>
    </row>
    <row r="10" spans="1:8" ht="51" customHeight="1">
      <c r="A10" s="21">
        <v>6</v>
      </c>
      <c r="B10" s="4" t="s">
        <v>289</v>
      </c>
      <c r="C10" s="21" t="s">
        <v>13</v>
      </c>
      <c r="D10" s="25" t="s">
        <v>290</v>
      </c>
      <c r="E10" s="21">
        <v>20000</v>
      </c>
      <c r="F10" s="4" t="s">
        <v>291</v>
      </c>
      <c r="G10" s="56" t="s">
        <v>292</v>
      </c>
      <c r="H10" s="40" t="s">
        <v>43</v>
      </c>
    </row>
    <row r="11" spans="1:8" ht="48" customHeight="1">
      <c r="A11" s="21">
        <v>7</v>
      </c>
      <c r="B11" s="58" t="s">
        <v>293</v>
      </c>
      <c r="C11" s="59" t="s">
        <v>21</v>
      </c>
      <c r="D11" s="60" t="s">
        <v>294</v>
      </c>
      <c r="E11" s="61">
        <v>21300</v>
      </c>
      <c r="F11" s="4" t="s">
        <v>295</v>
      </c>
      <c r="G11" s="56" t="s">
        <v>296</v>
      </c>
      <c r="H11" s="40" t="s">
        <v>43</v>
      </c>
    </row>
    <row r="12" spans="1:8" ht="52.5" customHeight="1">
      <c r="A12" s="21">
        <v>8</v>
      </c>
      <c r="B12" s="58" t="s">
        <v>297</v>
      </c>
      <c r="C12" s="59" t="s">
        <v>17</v>
      </c>
      <c r="D12" s="60" t="s">
        <v>298</v>
      </c>
      <c r="E12" s="61">
        <v>15000</v>
      </c>
      <c r="F12" s="4" t="s">
        <v>299</v>
      </c>
      <c r="G12" s="56" t="s">
        <v>300</v>
      </c>
      <c r="H12" s="40" t="s">
        <v>43</v>
      </c>
    </row>
    <row r="13" spans="1:8" ht="48" customHeight="1">
      <c r="A13" s="21">
        <v>9</v>
      </c>
      <c r="B13" s="62" t="s">
        <v>301</v>
      </c>
      <c r="C13" s="63" t="s">
        <v>302</v>
      </c>
      <c r="D13" s="25" t="s">
        <v>303</v>
      </c>
      <c r="E13" s="23">
        <v>12000</v>
      </c>
      <c r="F13" s="4" t="s">
        <v>304</v>
      </c>
      <c r="G13" s="56" t="s">
        <v>305</v>
      </c>
      <c r="H13" s="40" t="s">
        <v>43</v>
      </c>
    </row>
    <row r="14" spans="1:8" ht="78.75" customHeight="1">
      <c r="A14" s="21">
        <v>10</v>
      </c>
      <c r="B14" s="4" t="s">
        <v>306</v>
      </c>
      <c r="C14" s="21" t="s">
        <v>307</v>
      </c>
      <c r="D14" s="25" t="s">
        <v>308</v>
      </c>
      <c r="E14" s="23">
        <v>39000</v>
      </c>
      <c r="F14" s="4" t="s">
        <v>309</v>
      </c>
      <c r="G14" s="56" t="s">
        <v>310</v>
      </c>
      <c r="H14" s="40" t="s">
        <v>43</v>
      </c>
    </row>
    <row r="15" spans="1:8" ht="48" customHeight="1">
      <c r="A15" s="21">
        <v>11</v>
      </c>
      <c r="B15" s="62" t="s">
        <v>311</v>
      </c>
      <c r="C15" s="63" t="s">
        <v>23</v>
      </c>
      <c r="D15" s="25" t="s">
        <v>312</v>
      </c>
      <c r="E15" s="23">
        <v>30000</v>
      </c>
      <c r="F15" s="4" t="s">
        <v>313</v>
      </c>
      <c r="G15" s="56" t="s">
        <v>314</v>
      </c>
      <c r="H15" s="40" t="s">
        <v>43</v>
      </c>
    </row>
    <row r="16" spans="1:8" ht="24" customHeight="1">
      <c r="A16" s="64" t="s">
        <v>10</v>
      </c>
      <c r="B16" s="65"/>
      <c r="C16" s="65"/>
      <c r="D16" s="66"/>
      <c r="E16" s="67">
        <f>SUM(E5:E15)</f>
        <v>672787</v>
      </c>
      <c r="F16" s="68"/>
      <c r="G16" s="38"/>
      <c r="H16" s="69"/>
    </row>
    <row r="17" ht="14.25">
      <c r="E17" s="42"/>
    </row>
  </sheetData>
  <sheetProtection formatCells="0" insertHyperlinks="0" autoFilter="0"/>
  <mergeCells count="10">
    <mergeCell ref="A1:H1"/>
    <mergeCell ref="F2:H2"/>
    <mergeCell ref="F3:G3"/>
    <mergeCell ref="A16:D16"/>
    <mergeCell ref="A3:A4"/>
    <mergeCell ref="B3:B4"/>
    <mergeCell ref="C3:C4"/>
    <mergeCell ref="D3:D4"/>
    <mergeCell ref="E3:E4"/>
    <mergeCell ref="H3:H4"/>
  </mergeCells>
  <conditionalFormatting sqref="D11:D15">
    <cfRule type="expression" priority="1" dxfId="0" stopIfTrue="1">
      <formula>AND(COUNTIF($D$11:$D$15,D11)&gt;1,NOT(ISBLANK(D11)))</formula>
    </cfRule>
  </conditionalFormatting>
  <printOptions/>
  <pageMargins left="0.75" right="0.75" top="1" bottom="1" header="0.509027777777778" footer="0.509027777777778"/>
  <pageSetup fitToHeight="0" fitToWidth="1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Normal="85" zoomScaleSheetLayoutView="100" workbookViewId="0" topLeftCell="A1">
      <selection activeCell="J3" sqref="J3"/>
    </sheetView>
  </sheetViews>
  <sheetFormatPr defaultColWidth="9.00390625" defaultRowHeight="14.25"/>
  <cols>
    <col min="1" max="1" width="5.00390625" style="9" customWidth="1"/>
    <col min="2" max="2" width="27.625" style="9" customWidth="1"/>
    <col min="3" max="3" width="10.00390625" style="9" customWidth="1"/>
    <col min="4" max="4" width="12.50390625" style="9" customWidth="1"/>
    <col min="5" max="5" width="49.125" style="9" customWidth="1"/>
    <col min="6" max="6" width="9.50390625" style="9" customWidth="1"/>
    <col min="7" max="7" width="18.00390625" style="9" customWidth="1"/>
    <col min="8" max="8" width="21.75390625" style="10" customWidth="1"/>
    <col min="9" max="9" width="4.75390625" style="9" customWidth="1"/>
    <col min="10" max="16384" width="9.00390625" style="9" customWidth="1"/>
  </cols>
  <sheetData>
    <row r="1" spans="1:9" ht="39" customHeight="1">
      <c r="A1" s="11" t="s">
        <v>315</v>
      </c>
      <c r="B1" s="11"/>
      <c r="C1" s="11"/>
      <c r="D1" s="11"/>
      <c r="E1" s="11"/>
      <c r="F1" s="11"/>
      <c r="G1" s="11"/>
      <c r="H1" s="12"/>
      <c r="I1" s="11"/>
    </row>
    <row r="2" spans="1:9" ht="14.25">
      <c r="A2" s="13"/>
      <c r="B2" s="14"/>
      <c r="C2" s="14"/>
      <c r="D2" s="14"/>
      <c r="E2" s="15"/>
      <c r="F2" s="16"/>
      <c r="G2" s="17" t="s">
        <v>25</v>
      </c>
      <c r="H2" s="17"/>
      <c r="I2" s="17"/>
    </row>
    <row r="3" spans="1:9" ht="41.25" customHeight="1">
      <c r="A3" s="18" t="s">
        <v>2</v>
      </c>
      <c r="B3" s="18" t="s">
        <v>264</v>
      </c>
      <c r="C3" s="18" t="s">
        <v>3</v>
      </c>
      <c r="D3" s="19" t="s">
        <v>316</v>
      </c>
      <c r="E3" s="18" t="s">
        <v>317</v>
      </c>
      <c r="F3" s="18" t="s">
        <v>28</v>
      </c>
      <c r="G3" s="18" t="s">
        <v>318</v>
      </c>
      <c r="H3" s="20" t="s">
        <v>319</v>
      </c>
      <c r="I3" s="39" t="s">
        <v>265</v>
      </c>
    </row>
    <row r="4" spans="1:9" s="9" customFormat="1" ht="55.5" customHeight="1">
      <c r="A4" s="21">
        <v>1</v>
      </c>
      <c r="B4" s="22" t="s">
        <v>320</v>
      </c>
      <c r="C4" s="23" t="s">
        <v>19</v>
      </c>
      <c r="D4" s="23" t="s">
        <v>321</v>
      </c>
      <c r="E4" s="22" t="s">
        <v>322</v>
      </c>
      <c r="F4" s="23">
        <v>13200</v>
      </c>
      <c r="G4" s="24" t="s">
        <v>323</v>
      </c>
      <c r="H4" s="24" t="s">
        <v>324</v>
      </c>
      <c r="I4" s="40" t="s">
        <v>43</v>
      </c>
    </row>
    <row r="5" spans="1:9" s="9" customFormat="1" ht="75.75" customHeight="1">
      <c r="A5" s="21">
        <v>2</v>
      </c>
      <c r="B5" s="22" t="s">
        <v>325</v>
      </c>
      <c r="C5" s="23" t="s">
        <v>19</v>
      </c>
      <c r="D5" s="23" t="s">
        <v>321</v>
      </c>
      <c r="E5" s="22" t="s">
        <v>326</v>
      </c>
      <c r="F5" s="23">
        <v>15000</v>
      </c>
      <c r="G5" s="24" t="s">
        <v>327</v>
      </c>
      <c r="H5" s="24" t="s">
        <v>328</v>
      </c>
      <c r="I5" s="40" t="s">
        <v>43</v>
      </c>
    </row>
    <row r="6" spans="1:9" s="9" customFormat="1" ht="102.75" customHeight="1">
      <c r="A6" s="21">
        <v>3</v>
      </c>
      <c r="B6" s="22" t="s">
        <v>329</v>
      </c>
      <c r="C6" s="23" t="s">
        <v>19</v>
      </c>
      <c r="D6" s="23" t="s">
        <v>330</v>
      </c>
      <c r="E6" s="22" t="s">
        <v>331</v>
      </c>
      <c r="F6" s="23">
        <v>8100</v>
      </c>
      <c r="G6" s="24" t="s">
        <v>332</v>
      </c>
      <c r="H6" s="24" t="s">
        <v>333</v>
      </c>
      <c r="I6" s="40" t="s">
        <v>43</v>
      </c>
    </row>
    <row r="7" spans="1:9" s="9" customFormat="1" ht="100.5" customHeight="1">
      <c r="A7" s="21">
        <v>4</v>
      </c>
      <c r="B7" s="22" t="s">
        <v>334</v>
      </c>
      <c r="C7" s="23" t="s">
        <v>19</v>
      </c>
      <c r="D7" s="23" t="s">
        <v>321</v>
      </c>
      <c r="E7" s="22" t="s">
        <v>335</v>
      </c>
      <c r="F7" s="23">
        <v>5000</v>
      </c>
      <c r="G7" s="24" t="s">
        <v>336</v>
      </c>
      <c r="H7" s="24" t="s">
        <v>337</v>
      </c>
      <c r="I7" s="40" t="s">
        <v>43</v>
      </c>
    </row>
    <row r="8" spans="1:9" s="9" customFormat="1" ht="34.5" customHeight="1">
      <c r="A8" s="21">
        <v>5</v>
      </c>
      <c r="B8" s="25" t="s">
        <v>338</v>
      </c>
      <c r="C8" s="23" t="s">
        <v>11</v>
      </c>
      <c r="D8" s="23" t="s">
        <v>339</v>
      </c>
      <c r="E8" s="22" t="s">
        <v>340</v>
      </c>
      <c r="F8" s="23">
        <v>30000</v>
      </c>
      <c r="G8" s="4" t="s">
        <v>341</v>
      </c>
      <c r="H8" s="4" t="s">
        <v>342</v>
      </c>
      <c r="I8" s="40" t="s">
        <v>43</v>
      </c>
    </row>
    <row r="9" spans="1:9" s="9" customFormat="1" ht="34.5" customHeight="1">
      <c r="A9" s="21">
        <v>6</v>
      </c>
      <c r="B9" s="25" t="s">
        <v>343</v>
      </c>
      <c r="C9" s="21" t="s">
        <v>11</v>
      </c>
      <c r="D9" s="23" t="s">
        <v>344</v>
      </c>
      <c r="E9" s="22" t="s">
        <v>345</v>
      </c>
      <c r="F9" s="23">
        <v>161616</v>
      </c>
      <c r="G9" s="4" t="s">
        <v>346</v>
      </c>
      <c r="H9" s="4" t="s">
        <v>347</v>
      </c>
      <c r="I9" s="40" t="s">
        <v>43</v>
      </c>
    </row>
    <row r="10" spans="1:9" s="9" customFormat="1" ht="34.5" customHeight="1">
      <c r="A10" s="21">
        <v>7</v>
      </c>
      <c r="B10" s="22" t="s">
        <v>348</v>
      </c>
      <c r="C10" s="23" t="s">
        <v>11</v>
      </c>
      <c r="D10" s="23" t="s">
        <v>349</v>
      </c>
      <c r="E10" s="22" t="s">
        <v>350</v>
      </c>
      <c r="F10" s="23">
        <v>28871</v>
      </c>
      <c r="G10" s="24" t="s">
        <v>351</v>
      </c>
      <c r="H10" s="4" t="s">
        <v>347</v>
      </c>
      <c r="I10" s="40" t="s">
        <v>43</v>
      </c>
    </row>
    <row r="11" spans="1:9" s="9" customFormat="1" ht="34.5" customHeight="1">
      <c r="A11" s="21">
        <v>8</v>
      </c>
      <c r="B11" s="22" t="s">
        <v>352</v>
      </c>
      <c r="C11" s="23" t="s">
        <v>15</v>
      </c>
      <c r="D11" s="23" t="s">
        <v>353</v>
      </c>
      <c r="E11" s="22" t="s">
        <v>354</v>
      </c>
      <c r="F11" s="23">
        <v>154000</v>
      </c>
      <c r="G11" s="24" t="s">
        <v>355</v>
      </c>
      <c r="H11" s="24" t="s">
        <v>356</v>
      </c>
      <c r="I11" s="40" t="s">
        <v>43</v>
      </c>
    </row>
    <row r="12" spans="1:9" s="9" customFormat="1" ht="34.5" customHeight="1">
      <c r="A12" s="21">
        <v>9</v>
      </c>
      <c r="B12" s="22" t="s">
        <v>357</v>
      </c>
      <c r="C12" s="23" t="s">
        <v>15</v>
      </c>
      <c r="D12" s="23" t="s">
        <v>353</v>
      </c>
      <c r="E12" s="22" t="s">
        <v>358</v>
      </c>
      <c r="F12" s="23">
        <v>109300</v>
      </c>
      <c r="G12" s="24" t="s">
        <v>355</v>
      </c>
      <c r="H12" s="24" t="s">
        <v>359</v>
      </c>
      <c r="I12" s="40" t="s">
        <v>43</v>
      </c>
    </row>
    <row r="13" spans="1:9" s="9" customFormat="1" ht="34.5" customHeight="1">
      <c r="A13" s="21">
        <v>10</v>
      </c>
      <c r="B13" s="22" t="s">
        <v>360</v>
      </c>
      <c r="C13" s="23" t="s">
        <v>15</v>
      </c>
      <c r="D13" s="23" t="s">
        <v>361</v>
      </c>
      <c r="E13" s="22" t="s">
        <v>362</v>
      </c>
      <c r="F13" s="23">
        <v>7000</v>
      </c>
      <c r="G13" s="26" t="s">
        <v>363</v>
      </c>
      <c r="H13" s="26" t="s">
        <v>364</v>
      </c>
      <c r="I13" s="40" t="s">
        <v>43</v>
      </c>
    </row>
    <row r="14" spans="1:9" s="9" customFormat="1" ht="34.5" customHeight="1">
      <c r="A14" s="21">
        <v>11</v>
      </c>
      <c r="B14" s="22" t="s">
        <v>365</v>
      </c>
      <c r="C14" s="23" t="s">
        <v>15</v>
      </c>
      <c r="D14" s="23" t="s">
        <v>330</v>
      </c>
      <c r="E14" s="22" t="s">
        <v>366</v>
      </c>
      <c r="F14" s="23">
        <v>20000</v>
      </c>
      <c r="G14" s="26" t="s">
        <v>367</v>
      </c>
      <c r="H14" s="26" t="s">
        <v>368</v>
      </c>
      <c r="I14" s="40" t="s">
        <v>43</v>
      </c>
    </row>
    <row r="15" spans="1:9" s="9" customFormat="1" ht="34.5" customHeight="1">
      <c r="A15" s="21">
        <v>12</v>
      </c>
      <c r="B15" s="22" t="s">
        <v>369</v>
      </c>
      <c r="C15" s="23" t="s">
        <v>16</v>
      </c>
      <c r="D15" s="23" t="s">
        <v>321</v>
      </c>
      <c r="E15" s="22" t="s">
        <v>370</v>
      </c>
      <c r="F15" s="23">
        <v>10000</v>
      </c>
      <c r="G15" s="3" t="s">
        <v>371</v>
      </c>
      <c r="H15" s="3" t="s">
        <v>337</v>
      </c>
      <c r="I15" s="40" t="s">
        <v>43</v>
      </c>
    </row>
    <row r="16" spans="1:9" s="9" customFormat="1" ht="34.5" customHeight="1">
      <c r="A16" s="21">
        <v>13</v>
      </c>
      <c r="B16" s="22" t="s">
        <v>372</v>
      </c>
      <c r="C16" s="23" t="s">
        <v>16</v>
      </c>
      <c r="D16" s="23" t="s">
        <v>321</v>
      </c>
      <c r="E16" s="22" t="s">
        <v>373</v>
      </c>
      <c r="F16" s="23">
        <v>10000</v>
      </c>
      <c r="G16" s="3" t="s">
        <v>371</v>
      </c>
      <c r="H16" s="26" t="s">
        <v>374</v>
      </c>
      <c r="I16" s="40" t="s">
        <v>43</v>
      </c>
    </row>
    <row r="17" spans="1:9" s="9" customFormat="1" ht="34.5" customHeight="1">
      <c r="A17" s="27">
        <v>14</v>
      </c>
      <c r="B17" s="22" t="s">
        <v>375</v>
      </c>
      <c r="C17" s="23" t="s">
        <v>376</v>
      </c>
      <c r="D17" s="23" t="s">
        <v>321</v>
      </c>
      <c r="E17" s="22" t="s">
        <v>377</v>
      </c>
      <c r="F17" s="23">
        <v>22800</v>
      </c>
      <c r="G17" s="28" t="s">
        <v>378</v>
      </c>
      <c r="H17" s="28" t="s">
        <v>379</v>
      </c>
      <c r="I17" s="40" t="s">
        <v>43</v>
      </c>
    </row>
    <row r="18" spans="1:9" s="9" customFormat="1" ht="34.5" customHeight="1">
      <c r="A18" s="21">
        <v>15</v>
      </c>
      <c r="B18" s="22" t="s">
        <v>380</v>
      </c>
      <c r="C18" s="23" t="s">
        <v>376</v>
      </c>
      <c r="D18" s="23" t="s">
        <v>339</v>
      </c>
      <c r="E18" s="22" t="s">
        <v>381</v>
      </c>
      <c r="F18" s="23">
        <v>80000</v>
      </c>
      <c r="G18" s="28" t="s">
        <v>378</v>
      </c>
      <c r="H18" s="28" t="s">
        <v>382</v>
      </c>
      <c r="I18" s="40" t="s">
        <v>43</v>
      </c>
    </row>
    <row r="19" spans="1:9" s="9" customFormat="1" ht="34.5" customHeight="1">
      <c r="A19" s="27">
        <v>16</v>
      </c>
      <c r="B19" s="22" t="s">
        <v>383</v>
      </c>
      <c r="C19" s="23" t="s">
        <v>13</v>
      </c>
      <c r="D19" s="23" t="s">
        <v>321</v>
      </c>
      <c r="E19" s="22" t="s">
        <v>384</v>
      </c>
      <c r="F19" s="23">
        <v>35000</v>
      </c>
      <c r="G19" s="28" t="s">
        <v>327</v>
      </c>
      <c r="H19" s="28" t="s">
        <v>385</v>
      </c>
      <c r="I19" s="40" t="s">
        <v>43</v>
      </c>
    </row>
    <row r="20" spans="1:9" s="9" customFormat="1" ht="34.5" customHeight="1">
      <c r="A20" s="27">
        <v>17</v>
      </c>
      <c r="B20" s="29" t="s">
        <v>386</v>
      </c>
      <c r="C20" s="30" t="s">
        <v>13</v>
      </c>
      <c r="D20" s="30" t="s">
        <v>339</v>
      </c>
      <c r="E20" s="29" t="s">
        <v>387</v>
      </c>
      <c r="F20" s="30">
        <v>100000</v>
      </c>
      <c r="G20" s="31" t="s">
        <v>388</v>
      </c>
      <c r="H20" s="31" t="s">
        <v>385</v>
      </c>
      <c r="I20" s="41" t="s">
        <v>43</v>
      </c>
    </row>
    <row r="21" spans="1:9" s="9" customFormat="1" ht="34.5" customHeight="1">
      <c r="A21" s="21">
        <v>18</v>
      </c>
      <c r="B21" s="25" t="s">
        <v>389</v>
      </c>
      <c r="C21" s="21" t="s">
        <v>13</v>
      </c>
      <c r="D21" s="23" t="s">
        <v>330</v>
      </c>
      <c r="E21" s="22" t="s">
        <v>390</v>
      </c>
      <c r="F21" s="23">
        <v>5000</v>
      </c>
      <c r="G21" s="4" t="s">
        <v>391</v>
      </c>
      <c r="H21" s="4" t="s">
        <v>292</v>
      </c>
      <c r="I21" s="40" t="s">
        <v>43</v>
      </c>
    </row>
    <row r="22" spans="1:9" s="9" customFormat="1" ht="42" customHeight="1">
      <c r="A22" s="21">
        <v>19</v>
      </c>
      <c r="B22" s="32" t="s">
        <v>392</v>
      </c>
      <c r="C22" s="33" t="s">
        <v>17</v>
      </c>
      <c r="D22" s="33" t="s">
        <v>321</v>
      </c>
      <c r="E22" s="32" t="s">
        <v>393</v>
      </c>
      <c r="F22" s="33">
        <v>14822</v>
      </c>
      <c r="G22" s="28" t="s">
        <v>394</v>
      </c>
      <c r="H22" s="28" t="s">
        <v>395</v>
      </c>
      <c r="I22" s="40" t="s">
        <v>43</v>
      </c>
    </row>
    <row r="23" spans="1:9" s="9" customFormat="1" ht="34.5" customHeight="1">
      <c r="A23" s="21">
        <v>20</v>
      </c>
      <c r="B23" s="34" t="s">
        <v>396</v>
      </c>
      <c r="C23" s="35" t="s">
        <v>18</v>
      </c>
      <c r="D23" s="36" t="s">
        <v>321</v>
      </c>
      <c r="E23" s="34" t="s">
        <v>397</v>
      </c>
      <c r="F23" s="35">
        <v>35000</v>
      </c>
      <c r="G23" s="3" t="s">
        <v>398</v>
      </c>
      <c r="H23" s="3" t="s">
        <v>399</v>
      </c>
      <c r="I23" s="40" t="s">
        <v>43</v>
      </c>
    </row>
    <row r="24" spans="1:9" ht="24" customHeight="1">
      <c r="A24" s="37" t="s">
        <v>400</v>
      </c>
      <c r="B24" s="37"/>
      <c r="C24" s="37"/>
      <c r="D24" s="37"/>
      <c r="E24" s="37"/>
      <c r="F24" s="37">
        <f>SUM(F4:F23)</f>
        <v>864709</v>
      </c>
      <c r="G24" s="38"/>
      <c r="H24" s="3"/>
      <c r="I24" s="38"/>
    </row>
  </sheetData>
  <sheetProtection formatCells="0" insertHyperlinks="0" autoFilter="0"/>
  <mergeCells count="4">
    <mergeCell ref="A1:I1"/>
    <mergeCell ref="B2:C2"/>
    <mergeCell ref="G2:I2"/>
    <mergeCell ref="A24:E24"/>
  </mergeCells>
  <printOptions horizontalCentered="1"/>
  <pageMargins left="0.39305555555555605" right="0.39305555555555605" top="0.984027777777778" bottom="0.984027777777778" header="0.511805555555556" footer="0.511805555555556"/>
  <pageSetup fitToHeight="0" orientation="landscape" paperSize="9" scale="78"/>
  <rowBreaks count="1" manualBreakCount="1">
    <brk id="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G16"/>
  <sheetViews>
    <sheetView zoomScaleSheetLayoutView="100" workbookViewId="0" topLeftCell="A1">
      <selection activeCell="F13" sqref="F13"/>
    </sheetView>
  </sheetViews>
  <sheetFormatPr defaultColWidth="9.00390625" defaultRowHeight="14.25"/>
  <cols>
    <col min="1" max="1" width="14.375" style="0" customWidth="1"/>
    <col min="2" max="2" width="18.375" style="0" customWidth="1"/>
    <col min="3" max="3" width="16.25390625" style="0" customWidth="1"/>
    <col min="4" max="4" width="16.375" style="0" customWidth="1"/>
    <col min="5" max="5" width="13.625" style="0" customWidth="1"/>
    <col min="6" max="6" width="14.00390625" style="0" customWidth="1"/>
    <col min="7" max="7" width="13.875" style="0" customWidth="1"/>
  </cols>
  <sheetData>
    <row r="3" spans="1:7" ht="14.25">
      <c r="A3" s="1"/>
      <c r="B3" s="2" t="s">
        <v>401</v>
      </c>
      <c r="C3" s="2" t="s">
        <v>402</v>
      </c>
      <c r="D3" s="2" t="s">
        <v>403</v>
      </c>
      <c r="E3" s="2" t="s">
        <v>404</v>
      </c>
      <c r="F3" s="2" t="s">
        <v>405</v>
      </c>
      <c r="G3" s="2" t="s">
        <v>406</v>
      </c>
    </row>
    <row r="4" spans="1:7" ht="14.25">
      <c r="A4" s="3" t="s">
        <v>11</v>
      </c>
      <c r="B4" s="2">
        <f>SUMIF('重点新开工项目'!C5:C24,"*水利局*",'重点新开工项目'!G5:G18)</f>
        <v>0</v>
      </c>
      <c r="C4" s="2">
        <f>SUMIF('重点新开工项目'!C5:C18,"*水利局*",'重点新开工项目'!H5:H18)</f>
        <v>200</v>
      </c>
      <c r="D4" s="2">
        <f>SUMIF('重点续建项目'!C5:C43,"*水利局*",'重点续建项目'!G5:G43)</f>
        <v>14800</v>
      </c>
      <c r="E4" s="2">
        <f>SUMIF('重点续建项目'!C5:C43,"*水利局*",'重点续建项目'!H5:H43)</f>
        <v>29674</v>
      </c>
      <c r="F4" s="2">
        <f>D4+B4</f>
        <v>14800</v>
      </c>
      <c r="G4" s="2">
        <f>C4+E4</f>
        <v>29874</v>
      </c>
    </row>
    <row r="5" spans="1:7" ht="14.25">
      <c r="A5" s="4" t="s">
        <v>12</v>
      </c>
      <c r="B5" s="2">
        <f>SUMIF('重点新开工项目'!C5:C18,"*开发区*",'重点新开工项目'!G5:G18)</f>
        <v>0</v>
      </c>
      <c r="C5" s="2">
        <f>SUMIF('重点新开工项目'!C5:C18,"*开发区*",'重点新开工项目'!H5:H18)</f>
        <v>0</v>
      </c>
      <c r="D5" s="2">
        <f>SUMIF('重点续建项目'!C5:C43,"*开发区*",'重点续建项目'!G5:G43)</f>
        <v>21100</v>
      </c>
      <c r="E5" s="2">
        <f>SUMIF('重点续建项目'!C5:C43,"*开发区*",'重点续建项目'!H5:H43)</f>
        <v>30527</v>
      </c>
      <c r="F5" s="2">
        <f aca="true" t="shared" si="0" ref="F5:F13">D5+B5</f>
        <v>21100</v>
      </c>
      <c r="G5" s="2">
        <f aca="true" t="shared" si="1" ref="G5:G13">C5+E5</f>
        <v>30527</v>
      </c>
    </row>
    <row r="6" spans="1:7" ht="14.25">
      <c r="A6" s="3" t="s">
        <v>13</v>
      </c>
      <c r="B6" s="2">
        <f>SUMIF('重点新开工项目'!C5:C18,"*建设局*",'重点新开工项目'!G5:G18)</f>
        <v>400</v>
      </c>
      <c r="C6" s="2">
        <f>SUMIF('重点新开工项目'!C5:C18,"*建设局*",'重点新开工项目'!H5:H18)</f>
        <v>220</v>
      </c>
      <c r="D6" s="2">
        <f>SUMIF('重点续建项目'!C5:C43,"*建设局*",'重点续建项目'!G5:G43)</f>
        <v>13050</v>
      </c>
      <c r="E6" s="2">
        <f>SUMIF('重点续建项目'!C5:C43,"*建设局*",'重点续建项目'!H5:H43)</f>
        <v>25876</v>
      </c>
      <c r="F6" s="2">
        <f t="shared" si="0"/>
        <v>13450</v>
      </c>
      <c r="G6" s="2">
        <f t="shared" si="1"/>
        <v>26096</v>
      </c>
    </row>
    <row r="7" spans="1:7" ht="14.25">
      <c r="A7" s="3" t="s">
        <v>14</v>
      </c>
      <c r="B7" s="2">
        <f>SUMIF('重点新开工项目'!C5:C18,"*发改局*",'重点新开工项目'!G5:G18)</f>
        <v>0</v>
      </c>
      <c r="C7" s="2">
        <f>SUMIF('重点新开工项目'!C5:C18,"*发改局*",'重点新开工项目'!H5:H18)</f>
        <v>0</v>
      </c>
      <c r="D7" s="2">
        <f>SUMIF('重点续建项目'!C5:C43,"*发改局*",'重点续建项目'!G5:G43)</f>
        <v>14800</v>
      </c>
      <c r="E7" s="2">
        <f>SUMIF('重点续建项目'!C5:C43,"*发改局*",'重点续建项目'!H5:H43)</f>
        <v>23726</v>
      </c>
      <c r="F7" s="2">
        <f t="shared" si="0"/>
        <v>14800</v>
      </c>
      <c r="G7" s="2">
        <f t="shared" si="1"/>
        <v>23726</v>
      </c>
    </row>
    <row r="8" spans="1:7" ht="14.25">
      <c r="A8" s="4" t="s">
        <v>15</v>
      </c>
      <c r="B8" s="2">
        <f>SUMIF('重点新开工项目'!C5:C18,"*交通运输局*",'重点新开工项目'!H5:H18)</f>
        <v>0</v>
      </c>
      <c r="C8" s="2">
        <f>SUMIF('重点新开工项目'!C5:C18,"*交通运输局*",'重点新开工项目'!H5:H18)</f>
        <v>0</v>
      </c>
      <c r="D8" s="2">
        <f>SUMIF('重点续建项目'!C5:C43,"*交通运输局*",'重点续建项目'!G5:G43)</f>
        <v>8000</v>
      </c>
      <c r="E8" s="2">
        <f>SUMIF('重点续建项目'!C5:C43,"*交通运输局*",'重点续建项目'!H5:H43)</f>
        <v>14665</v>
      </c>
      <c r="F8" s="2">
        <f t="shared" si="0"/>
        <v>8000</v>
      </c>
      <c r="G8" s="2">
        <f t="shared" si="1"/>
        <v>14665</v>
      </c>
    </row>
    <row r="9" spans="1:7" ht="14.25">
      <c r="A9" s="3" t="s">
        <v>16</v>
      </c>
      <c r="B9" s="2">
        <f>SUMIF('重点新开工项目'!C5:C18,"*文广旅体局*",'重点新开工项目'!G5:G18)</f>
        <v>0</v>
      </c>
      <c r="C9" s="2">
        <f>SUMIF('重点新开工项目'!C5:C18,"*文广旅体局*",'重点新开工项目'!H5:H18)</f>
        <v>0</v>
      </c>
      <c r="D9" s="2">
        <f>SUMIF('重点续建项目'!C5:C43,"*文广旅体局*",'重点续建项目'!G5:G43)</f>
        <v>4300</v>
      </c>
      <c r="E9" s="2">
        <f>SUMIF('重点续建项目'!C5:C43,"*文广旅体局*",'重点续建项目'!H5:H43)</f>
        <v>3317</v>
      </c>
      <c r="F9" s="2">
        <f t="shared" si="0"/>
        <v>4300</v>
      </c>
      <c r="G9" s="2">
        <f t="shared" si="1"/>
        <v>3317</v>
      </c>
    </row>
    <row r="10" spans="1:7" ht="14.25">
      <c r="A10" s="3" t="s">
        <v>17</v>
      </c>
      <c r="B10" s="2">
        <f>SUMIF('重点新开工项目'!C5:C18,"*卫健局*",'重点新开工项目'!H5:H18)</f>
        <v>0</v>
      </c>
      <c r="C10" s="2">
        <f>SUMIF('重点新开工项目'!C5:C18,"*卫健局*",'重点新开工项目'!H5:H18)</f>
        <v>0</v>
      </c>
      <c r="D10" s="2">
        <f>SUMIF('重点续建项目'!C5:C43,"*卫健局*",'重点续建项目'!G5:G43)</f>
        <v>3020</v>
      </c>
      <c r="E10" s="2">
        <f>SUMIF('重点续建项目'!C5:C43,"*卫健局*",'重点续建项目'!H5:H43)</f>
        <v>3962</v>
      </c>
      <c r="F10" s="2">
        <f t="shared" si="0"/>
        <v>3020</v>
      </c>
      <c r="G10" s="2">
        <f t="shared" si="1"/>
        <v>3962</v>
      </c>
    </row>
    <row r="11" spans="1:7" ht="14.25">
      <c r="A11" s="3" t="s">
        <v>18</v>
      </c>
      <c r="B11" s="2">
        <f>SUMIF('重点新开工项目'!C5:C18,"*教育局*",'重点新开工项目'!G5:G18)</f>
        <v>0</v>
      </c>
      <c r="C11" s="2">
        <f>SUMIF('重点新开工项目'!C5:C18,"*教育局*",'重点新开工项目'!H5:H18)</f>
        <v>0</v>
      </c>
      <c r="D11" s="2">
        <f>SUMIF('重点续建项目'!C5:C43,"*教育局*",'重点续建项目'!G5:G43)</f>
        <v>3200</v>
      </c>
      <c r="E11" s="2">
        <f>SUMIF('重点续建项目'!C5:C43,"*教育局*",'重点续建项目'!H5:H43)</f>
        <v>3200</v>
      </c>
      <c r="F11" s="2">
        <f t="shared" si="0"/>
        <v>3200</v>
      </c>
      <c r="G11" s="2">
        <f t="shared" si="1"/>
        <v>3200</v>
      </c>
    </row>
    <row r="12" spans="1:7" ht="14.25">
      <c r="A12" s="3" t="s">
        <v>19</v>
      </c>
      <c r="B12" s="2">
        <f>SUMIF('重点新开工项目'!C5:C18,"*农业农村局*",'重点新开工项目'!G5:G18)</f>
        <v>0</v>
      </c>
      <c r="C12" s="2">
        <f>SUMIF('重点新开工项目'!C5:C18,"*农业农村局*",'重点新开工项目'!H5:H18)</f>
        <v>0</v>
      </c>
      <c r="D12" s="2">
        <f>SUMIF('重点续建项目'!C5:C43,"*农业农村局*",'重点续建项目'!G5:G43)</f>
        <v>800</v>
      </c>
      <c r="E12" s="2">
        <f>SUMIF('重点续建项目'!C5:C43,"*农业农村局*",'重点续建项目'!H5:H43)</f>
        <v>908</v>
      </c>
      <c r="F12" s="2">
        <f t="shared" si="0"/>
        <v>800</v>
      </c>
      <c r="G12" s="2">
        <f t="shared" si="1"/>
        <v>908</v>
      </c>
    </row>
    <row r="13" spans="1:7" ht="14.25">
      <c r="A13" s="5" t="s">
        <v>20</v>
      </c>
      <c r="B13" s="6">
        <f>SUMIF('重点新开工项目'!C5:C18,"*古市镇*",'重点新开工项目'!G5:G18)</f>
        <v>0</v>
      </c>
      <c r="C13" s="6">
        <f>SUMIF('重点新开工项目'!C5:C18,"*古市镇*",'重点新开工项目'!H5:H18)</f>
        <v>0</v>
      </c>
      <c r="D13" s="6">
        <f>SUMIF('重点续建项目'!C5:C43,"*古市镇*",'重点续建项目'!G5:G43)</f>
        <v>0</v>
      </c>
      <c r="E13" s="6">
        <f>SUMIF('重点续建项目'!C5:C43,"*古市镇*",'重点续建项目'!H5:H43)</f>
        <v>0</v>
      </c>
      <c r="F13" s="2">
        <f t="shared" si="0"/>
        <v>0</v>
      </c>
      <c r="G13" s="2">
        <f t="shared" si="1"/>
        <v>0</v>
      </c>
    </row>
    <row r="14" spans="1:7" ht="14.25">
      <c r="A14" s="7" t="s">
        <v>21</v>
      </c>
      <c r="B14" s="2"/>
      <c r="C14" s="2"/>
      <c r="D14" s="2"/>
      <c r="E14" s="2"/>
      <c r="F14" s="2"/>
      <c r="G14" s="2"/>
    </row>
    <row r="15" spans="1:7" ht="14.25">
      <c r="A15" s="7" t="s">
        <v>22</v>
      </c>
      <c r="B15" s="8"/>
      <c r="C15" s="8"/>
      <c r="D15" s="8"/>
      <c r="E15" s="8"/>
      <c r="F15" s="8"/>
      <c r="G15" s="8"/>
    </row>
    <row r="16" spans="1:7" ht="14.25">
      <c r="A16" s="7" t="s">
        <v>23</v>
      </c>
      <c r="B16" s="8"/>
      <c r="C16" s="8"/>
      <c r="D16" s="8"/>
      <c r="E16" s="8"/>
      <c r="F16" s="8"/>
      <c r="G16" s="8"/>
    </row>
  </sheetData>
  <sheetProtection formatCells="0" insertHyperlinks="0" autoFilter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syxfzjhj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ltj</dc:creator>
  <cp:keywords/>
  <dc:description/>
  <cp:lastModifiedBy>刘作军</cp:lastModifiedBy>
  <cp:lastPrinted>2020-08-25T10:20:00Z</cp:lastPrinted>
  <dcterms:created xsi:type="dcterms:W3CDTF">2005-08-23T17:44:00Z</dcterms:created>
  <dcterms:modified xsi:type="dcterms:W3CDTF">2024-04-12T08:37:47Z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FCB47B7C3F1C48EC9537347F2533D2F7</vt:lpwstr>
  </property>
</Properties>
</file>