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jpeg" ContentType="image/jpeg"/>
  <Default Extension="JPG" ContentType="image/.jp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11625" tabRatio="734" firstSheet="1" activeTab="1"/>
  </bookViews>
  <sheets>
    <sheet name="RWVUBT" sheetId="15" state="hidden" r:id="rId1"/>
    <sheet name="总表" sheetId="12" r:id="rId2"/>
    <sheet name="重点新开工项目" sheetId="4" r:id="rId3"/>
    <sheet name="重点续建项目" sheetId="6" r:id="rId4"/>
    <sheet name="重点预备项目" sheetId="20" r:id="rId5"/>
    <sheet name="重大前期项目" sheetId="21" r:id="rId6"/>
    <sheet name="独立市重点项目" sheetId="16" state="hidden" r:id="rId7"/>
    <sheet name="过渡表" sheetId="19" state="hidden" r:id="rId8"/>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_xlnm._FilterDatabase" localSheetId="2" hidden="1">重点新开工项目!$C$1:$C$70</definedName>
    <definedName name="_xlnm._FilterDatabase" localSheetId="3" hidden="1">重点续建项目!$A$1:$R$34</definedName>
    <definedName name="_______________PA7">'[1]SW-TEO'!#REF!</definedName>
    <definedName name="______________PA7">'[1]SW-TEO'!#REF!</definedName>
    <definedName name="___PA8">'[1]SW-TEO'!#REF!</definedName>
    <definedName name="___PD1">'[1]SW-TEO'!#REF!</definedName>
    <definedName name="___PE12">'[1]SW-TEO'!#REF!</definedName>
    <definedName name="___PE13">'[1]SW-TEO'!#REF!</definedName>
    <definedName name="___PE6">'[1]SW-TEO'!#REF!</definedName>
    <definedName name="___PE7">'[1]SW-TEO'!#REF!</definedName>
    <definedName name="___PE8">'[1]SW-TEO'!#REF!</definedName>
    <definedName name="___PE9">'[1]SW-TEO'!#REF!</definedName>
    <definedName name="___PH1">'[1]SW-TEO'!#REF!</definedName>
    <definedName name="___PI1">'[1]SW-TEO'!#REF!</definedName>
    <definedName name="___PK1">'[1]SW-TEO'!#REF!</definedName>
    <definedName name="___PK3">'[1]SW-TEO'!#REF!</definedName>
    <definedName name="__PA8">'[1]SW-TEO'!#REF!</definedName>
    <definedName name="__PD1">'[1]SW-TEO'!#REF!</definedName>
    <definedName name="__PE12">'[1]SW-TEO'!#REF!</definedName>
    <definedName name="__PE13">'[1]SW-TEO'!#REF!</definedName>
    <definedName name="__PE6">'[1]SW-TEO'!#REF!</definedName>
    <definedName name="__PE7">'[1]SW-TEO'!#REF!</definedName>
    <definedName name="__PE8">'[1]SW-TEO'!#REF!</definedName>
    <definedName name="__PE9">'[1]SW-TEO'!#REF!</definedName>
    <definedName name="__PH1">'[1]SW-TEO'!#REF!</definedName>
    <definedName name="__PI1">'[1]SW-TEO'!#REF!</definedName>
    <definedName name="__PK1">'[1]SW-TEO'!#REF!</definedName>
    <definedName name="__PK3">'[1]SW-TEO'!#REF!</definedName>
    <definedName name="_21114" localSheetId="5">#REF!</definedName>
    <definedName name="_21114" localSheetId="4">#REF!</definedName>
    <definedName name="_21114">#REF!</definedName>
    <definedName name="_Fill" hidden="1">[2]eqpmad2!#REF!</definedName>
    <definedName name="_xlnm._FilterDatabase" localSheetId="6" hidden="1">独立市重点项目!$A$4:$AA$4</definedName>
    <definedName name="_xlnm._FilterDatabase" localSheetId="5" hidden="1">重大前期项目!$C$1:$C$17</definedName>
    <definedName name="_xlnm._FilterDatabase" localSheetId="4" hidden="1">#REF!</definedName>
    <definedName name="_xlnm._FilterDatabase" hidden="1">#REF!</definedName>
    <definedName name="_Order1" hidden="1">255</definedName>
    <definedName name="_Order2" hidden="1">255</definedName>
    <definedName name="_PA7">'[1]SW-TEO'!#REF!</definedName>
    <definedName name="_PA8">'[1]SW-TEO'!#REF!</definedName>
    <definedName name="_PD1">'[1]SW-TEO'!#REF!</definedName>
    <definedName name="_PE12">'[1]SW-TEO'!#REF!</definedName>
    <definedName name="_PE13">'[1]SW-TEO'!#REF!</definedName>
    <definedName name="_PE6">'[1]SW-TEO'!#REF!</definedName>
    <definedName name="_PE7">'[1]SW-TEO'!#REF!</definedName>
    <definedName name="_PE8">'[1]SW-TEO'!#REF!</definedName>
    <definedName name="_PE9">'[1]SW-TEO'!#REF!</definedName>
    <definedName name="_PH1">'[1]SW-TEO'!#REF!</definedName>
    <definedName name="_PI1">'[1]SW-TEO'!#REF!</definedName>
    <definedName name="_PK1">'[1]SW-TEO'!#REF!</definedName>
    <definedName name="_PK3">'[1]SW-TEO'!#REF!</definedName>
    <definedName name="A" localSheetId="5">#REF!</definedName>
    <definedName name="A" localSheetId="4">#REF!</definedName>
    <definedName name="A">#REF!</definedName>
    <definedName name="aa" localSheetId="5">#REF!</definedName>
    <definedName name="aa" localSheetId="4">#REF!</definedName>
    <definedName name="aa">#REF!</definedName>
    <definedName name="aiu_bottom">'[3]Financ. Overview'!#REF!</definedName>
    <definedName name="as">#N/A</definedName>
    <definedName name="data" localSheetId="5">#REF!</definedName>
    <definedName name="data" localSheetId="4">#REF!</definedName>
    <definedName name="data">#REF!</definedName>
    <definedName name="database2" localSheetId="5">#REF!</definedName>
    <definedName name="database2" localSheetId="4">#REF!</definedName>
    <definedName name="database2">#REF!</definedName>
    <definedName name="database3" localSheetId="5">#REF!</definedName>
    <definedName name="database3" localSheetId="4">#REF!</definedName>
    <definedName name="database3">#REF!</definedName>
    <definedName name="dss" localSheetId="5" hidden="1">#REF!</definedName>
    <definedName name="dss" localSheetId="4" hidden="1">#REF!</definedName>
    <definedName name="dss" hidden="1">#REF!</definedName>
    <definedName name="E206." localSheetId="5">#REF!</definedName>
    <definedName name="E206." localSheetId="4">#REF!</definedName>
    <definedName name="E206.">#REF!</definedName>
    <definedName name="eee" localSheetId="5">#REF!</definedName>
    <definedName name="eee" localSheetId="4">#REF!</definedName>
    <definedName name="eee">#REF!</definedName>
    <definedName name="fff" localSheetId="5">#REF!</definedName>
    <definedName name="fff" localSheetId="4">#REF!</definedName>
    <definedName name="fff">#REF!</definedName>
    <definedName name="FRC">[4]Main!$C$9</definedName>
    <definedName name="gxxe2003">'[5]P1012001'!$A$6:$E$117</definedName>
    <definedName name="gxxe20032">'[5]P1012001'!$A$6:$E$117</definedName>
    <definedName name="hhhh" localSheetId="5">#REF!</definedName>
    <definedName name="hhhh" localSheetId="4">#REF!</definedName>
    <definedName name="hhhh">#REF!</definedName>
    <definedName name="hostfee">'[3]Financ. Overview'!$H$12</definedName>
    <definedName name="hraiu_bottom">'[3]Financ. Overview'!#REF!</definedName>
    <definedName name="hvac">'[3]Financ. Overview'!#REF!</definedName>
    <definedName name="HWSheet">1</definedName>
    <definedName name="kkkk" localSheetId="5">#REF!</definedName>
    <definedName name="kkkk" localSheetId="4">#REF!</definedName>
    <definedName name="kkkk">#REF!</definedName>
    <definedName name="Module.Prix_SMC" localSheetId="5">[6]!Module.Prix_SMC</definedName>
    <definedName name="Module.Prix_SMC" localSheetId="4">[7]!Module.Prix_SMC</definedName>
    <definedName name="Module.Prix_SMC">[8]!Module.Prix_SMC</definedName>
    <definedName name="OS">[9]Open!#REF!</definedName>
    <definedName name="pr_toolbox">[3]Toolbox!$A$3:$I$80</definedName>
    <definedName name="_xlnm.Print_Area" localSheetId="2">重点新开工项目!$A$1:$P$22</definedName>
    <definedName name="_xlnm.Print_Area" localSheetId="3">重点续建项目!$A:$R</definedName>
    <definedName name="_xlnm.Print_Area" hidden="1">#N/A</definedName>
    <definedName name="Print_Area_MI" localSheetId="5">#REF!</definedName>
    <definedName name="Print_Area_MI" localSheetId="4">#REF!</definedName>
    <definedName name="Print_Area_MI">#REF!</definedName>
    <definedName name="_xlnm.Print_Titles" localSheetId="5">重大前期项目!$3:$3</definedName>
    <definedName name="_xlnm.Print_Titles" localSheetId="2">重点新开工项目!$3:$4</definedName>
    <definedName name="_xlnm.Print_Titles" localSheetId="3">重点续建项目!$3:$4</definedName>
    <definedName name="_xlnm.Print_Titles" hidden="1">#N/A</definedName>
    <definedName name="Prix_SMC" localSheetId="5">[6]!Prix_SMC</definedName>
    <definedName name="Prix_SMC" localSheetId="4">[7]!Prix_SMC</definedName>
    <definedName name="Prix_SMC">[8]!Prix_SMC</definedName>
    <definedName name="rrrr" localSheetId="5">#REF!</definedName>
    <definedName name="rrrr" localSheetId="4">#REF!</definedName>
    <definedName name="rrrr">#REF!</definedName>
    <definedName name="s" localSheetId="5">#REF!</definedName>
    <definedName name="s" localSheetId="4">#REF!</definedName>
    <definedName name="s">#REF!</definedName>
    <definedName name="s_c_list">[10]Toolbox!$A$7:$H$969</definedName>
    <definedName name="SCG">'[11]G.1R-Shou COP Gf'!#REF!</definedName>
    <definedName name="sdlfee">'[3]Financ. Overview'!$H$13</definedName>
    <definedName name="sfeggsafasfas" localSheetId="5">#REF!</definedName>
    <definedName name="sfeggsafasfas" localSheetId="4">#REF!</definedName>
    <definedName name="sfeggsafasfas">#REF!</definedName>
    <definedName name="solar_ratio" localSheetId="5">'[12]POWER ASSUMPTIONS'!$H$7</definedName>
    <definedName name="solar_ratio" localSheetId="4">'[13]POWER ASSUMPTIONS'!$H$7</definedName>
    <definedName name="solar_ratio">'[14]POWER ASSUMPTIONS'!$H$7</definedName>
    <definedName name="ss" localSheetId="5">#REF!</definedName>
    <definedName name="ss" localSheetId="4">#REF!</definedName>
    <definedName name="ss">#REF!</definedName>
    <definedName name="ss7fee">'[3]Financ. Overview'!$H$18</definedName>
    <definedName name="subsfee">'[3]Financ. Overview'!$H$14</definedName>
    <definedName name="toolbox">[15]Toolbox!$C$5:$T$1578</definedName>
    <definedName name="ttt" localSheetId="5">#REF!</definedName>
    <definedName name="ttt" localSheetId="4">#REF!</definedName>
    <definedName name="ttt">#REF!</definedName>
    <definedName name="tttt" localSheetId="5">#REF!</definedName>
    <definedName name="tttt" localSheetId="4">#REF!</definedName>
    <definedName name="tttt">#REF!</definedName>
    <definedName name="V5.1Fee">'[3]Financ. Overview'!$H$15</definedName>
    <definedName name="www" localSheetId="5">#REF!</definedName>
    <definedName name="www" localSheetId="4">#REF!</definedName>
    <definedName name="www">#REF!</definedName>
    <definedName name="yyyy" localSheetId="5">#REF!</definedName>
    <definedName name="yyyy" localSheetId="4">#REF!</definedName>
    <definedName name="yyyy">#REF!</definedName>
    <definedName name="Z32_Cost_red">'[3]Financ. Overview'!#REF!</definedName>
    <definedName name="本级标准收入2004年">[16]本年收入合计!$E$4:$E$184</definedName>
    <definedName name="拨款汇总_合计" localSheetId="5">SUM([17]汇总!#REF!)</definedName>
    <definedName name="拨款汇总_合计" localSheetId="4">SUM([17]汇总!#REF!)</definedName>
    <definedName name="拨款汇总_合计">SUM([18]汇总!#REF!)</definedName>
    <definedName name="财力" localSheetId="5">#REF!</definedName>
    <definedName name="财力" localSheetId="4">#REF!</definedName>
    <definedName name="财力">#REF!</definedName>
    <definedName name="财政供养人员增幅2004年">[19]财政供养人员增幅!$E$6</definedName>
    <definedName name="财政供养人员增幅2004年分县">[19]财政供养人员增幅!$E$4:$E$184</definedName>
    <definedName name="村级标准支出">[20]村级支出!$E$4:$E$184</definedName>
    <definedName name="大多数" localSheetId="5">[21]XL4Poppy!$A$15</definedName>
    <definedName name="大多数" localSheetId="4">[22]XL4Poppy!$A$15</definedName>
    <definedName name="大多数">[23]XL4Poppy!$A$15</definedName>
    <definedName name="大幅度" localSheetId="5">#REF!</definedName>
    <definedName name="大幅度" localSheetId="4">#REF!</definedName>
    <definedName name="大幅度">#REF!</definedName>
    <definedName name="地区名称">[24]封面!#REF!</definedName>
    <definedName name="第二产业分县2003年">[25]GDP!$G$4:$G$184</definedName>
    <definedName name="第二产业合计2003年">[25]GDP!$G$4</definedName>
    <definedName name="第三产业分县2003年">[25]GDP!$H$4:$H$184</definedName>
    <definedName name="第三产业合计2003年">[25]GDP!$H$4</definedName>
    <definedName name="防洪标准" localSheetId="5">'[26]#REF!'!$O$2:$O$4</definedName>
    <definedName name="防洪标准" localSheetId="4">'[27]#REF!'!$O$2:$O$4</definedName>
    <definedName name="防洪标准">'[28]#REF!'!$O$2:$O$4</definedName>
    <definedName name="防洪标准1" localSheetId="5">'[26]#REF!'!$P$2:$P$5</definedName>
    <definedName name="防洪标准1" localSheetId="4">'[27]#REF!'!$P$2:$P$5</definedName>
    <definedName name="防洪标准1">'[28]#REF!'!$P$2:$P$5</definedName>
    <definedName name="防洪标准2" localSheetId="5">'[26]#REF!'!$Q$2:$Q$4</definedName>
    <definedName name="防洪标准2" localSheetId="4">'[27]#REF!'!$Q$2:$Q$4</definedName>
    <definedName name="防洪标准2">'[28]#REF!'!$Q$2:$Q$4</definedName>
    <definedName name="耕地占用税分县2003年">[29]一般预算收入!$U$4:$U$184</definedName>
    <definedName name="耕地占用税合计2003年">[29]一般预算收入!$U$4</definedName>
    <definedName name="工程" localSheetId="5">'[26]#REF!'!$G$2:$G$6</definedName>
    <definedName name="工程" localSheetId="4">'[27]#REF!'!$G$2:$G$6</definedName>
    <definedName name="工程">'[28]#REF!'!$G$2:$G$6</definedName>
    <definedName name="工程1" localSheetId="5">'[30]#REF!'!$G$2:$G$6</definedName>
    <definedName name="工程1" localSheetId="4">'[31]#REF!'!$G$2:$G$6</definedName>
    <definedName name="工程1">'[32]#REF!'!$G$2:$G$6</definedName>
    <definedName name="工商税收2004年">[33]工商税收!$S$4:$S$184</definedName>
    <definedName name="工商税收合计2004年">[33]工商税收!$S$4</definedName>
    <definedName name="公检法司部门编制数">[34]公检法司编制!$E$4:$E$184</definedName>
    <definedName name="公用标准支出">[35]合计!$E$4:$E$184</definedName>
    <definedName name="规划进程" localSheetId="5">'[26]#REF!'!$L$2:$L$5</definedName>
    <definedName name="规划进程" localSheetId="4">'[27]#REF!'!$L$2:$L$5</definedName>
    <definedName name="规划进程">'[28]#REF!'!$L$2:$L$5</definedName>
    <definedName name="规划性质" localSheetId="5">'[26]#REF!'!$K$2:$K$6</definedName>
    <definedName name="规划性质" localSheetId="4">'[27]#REF!'!$K$2:$K$6</definedName>
    <definedName name="规划性质">'[28]#REF!'!$K$2:$K$6</definedName>
    <definedName name="河段" localSheetId="5">'[26]#REF!'!$I$2:$I$5</definedName>
    <definedName name="河段" localSheetId="4">'[27]#REF!'!$I$2:$I$5</definedName>
    <definedName name="河段">'[28]#REF!'!$I$2:$I$5</definedName>
    <definedName name="河流管理机构" localSheetId="5">'[26]#REF!'!$T$2:$T$4</definedName>
    <definedName name="河流管理机构" localSheetId="4">'[27]#REF!'!$T$2:$T$4</definedName>
    <definedName name="河流管理机构">'[28]#REF!'!$T$2:$T$4</definedName>
    <definedName name="河流属性" localSheetId="5">'[26]#REF!'!$H$2:$H$2</definedName>
    <definedName name="河流属性" localSheetId="4">'[27]#REF!'!$H$2:$H$2</definedName>
    <definedName name="河流属性">'[28]#REF!'!$H$2:$H$2</definedName>
    <definedName name="河流所在" localSheetId="5">'[26]#REF!'!$S$2:$S$5</definedName>
    <definedName name="河流所在" localSheetId="4">'[27]#REF!'!$S$2:$S$5</definedName>
    <definedName name="河流所在">'[28]#REF!'!$S$2:$S$5</definedName>
    <definedName name="洪灾损失" localSheetId="5">'[26]#REF!'!$R$2:$R$8</definedName>
    <definedName name="洪灾损失" localSheetId="4">'[27]#REF!'!$R$2:$R$8</definedName>
    <definedName name="洪灾损失">'[28]#REF!'!$R$2:$R$8</definedName>
    <definedName name="汇率" localSheetId="5">#REF!</definedName>
    <definedName name="汇率" localSheetId="4">#REF!</definedName>
    <definedName name="汇率">#REF!</definedName>
    <definedName name="建设状态" localSheetId="5">'[26]#REF!'!$J$2:$J$3</definedName>
    <definedName name="建设状态" localSheetId="4">'[27]#REF!'!$J$2:$J$3</definedName>
    <definedName name="建设状态">'[28]#REF!'!$J$2:$J$3</definedName>
    <definedName name="科目编码">[36]编码!$A$2:$A$145</definedName>
    <definedName name="流域" localSheetId="5">'[26]#REF!'!$C$2:$C$11</definedName>
    <definedName name="流域" localSheetId="4">'[27]#REF!'!$C$2:$C$11</definedName>
    <definedName name="流域">'[28]#REF!'!$C$2:$C$11</definedName>
    <definedName name="农业人口2003年">[37]农业人口!$E$4:$E$184</definedName>
    <definedName name="农业税分县2003年">[29]一般预算收入!$S$4:$S$184</definedName>
    <definedName name="农业税合计2003年">[29]一般预算收入!$S$4</definedName>
    <definedName name="农业特产税分县2003年">[29]一般预算收入!$T$4:$T$184</definedName>
    <definedName name="农业特产税合计2003年">[29]一般预算收入!$T$4</definedName>
    <definedName name="农业用地面积">[38]农业用地!$E$4:$E$184</definedName>
    <definedName name="契税分县2003年">[29]一般预算收入!$V$4:$V$184</definedName>
    <definedName name="契税合计2003年">[29]一般预算收入!$V$4</definedName>
    <definedName name="前期工作" localSheetId="5">'[26]#REF!'!$M$2:$M$5</definedName>
    <definedName name="前期工作" localSheetId="4">'[27]#REF!'!$M$2:$M$5</definedName>
    <definedName name="前期工作">'[28]#REF!'!$M$2:$M$5</definedName>
    <definedName name="前期进展" localSheetId="5">'[26]#REF!'!$N$2:$N$4</definedName>
    <definedName name="前期进展" localSheetId="4">'[27]#REF!'!$N$2:$N$4</definedName>
    <definedName name="前期进展">'[28]#REF!'!$N$2:$N$4</definedName>
    <definedName name="全额差额比例">'[39]C01-1'!#REF!</definedName>
    <definedName name="人员标准支出">[40]人员支出!$E$4:$E$184</definedName>
    <definedName name="生产列1" localSheetId="5">#REF!</definedName>
    <definedName name="生产列1" localSheetId="4">#REF!</definedName>
    <definedName name="生产列1">#REF!</definedName>
    <definedName name="生产列11" localSheetId="5">#REF!</definedName>
    <definedName name="生产列11" localSheetId="4">#REF!</definedName>
    <definedName name="生产列11">#REF!</definedName>
    <definedName name="生产列15" localSheetId="5">#REF!</definedName>
    <definedName name="生产列15" localSheetId="4">#REF!</definedName>
    <definedName name="生产列15">#REF!</definedName>
    <definedName name="生产列16" localSheetId="5">#REF!</definedName>
    <definedName name="生产列16" localSheetId="4">#REF!</definedName>
    <definedName name="生产列16">#REF!</definedName>
    <definedName name="生产列17" localSheetId="5">#REF!</definedName>
    <definedName name="生产列17" localSheetId="4">#REF!</definedName>
    <definedName name="生产列17">#REF!</definedName>
    <definedName name="生产列19" localSheetId="5">#REF!</definedName>
    <definedName name="生产列19" localSheetId="4">#REF!</definedName>
    <definedName name="生产列19">#REF!</definedName>
    <definedName name="生产列2" localSheetId="5">#REF!</definedName>
    <definedName name="生产列2" localSheetId="4">#REF!</definedName>
    <definedName name="生产列2">#REF!</definedName>
    <definedName name="生产列20" localSheetId="5">#REF!</definedName>
    <definedName name="生产列20" localSheetId="4">#REF!</definedName>
    <definedName name="生产列20">#REF!</definedName>
    <definedName name="生产列3" localSheetId="5">#REF!</definedName>
    <definedName name="生产列3" localSheetId="4">#REF!</definedName>
    <definedName name="生产列3">#REF!</definedName>
    <definedName name="生产列4" localSheetId="5">#REF!</definedName>
    <definedName name="生产列4" localSheetId="4">#REF!</definedName>
    <definedName name="生产列4">#REF!</definedName>
    <definedName name="生产列5" localSheetId="5">#REF!</definedName>
    <definedName name="生产列5" localSheetId="4">#REF!</definedName>
    <definedName name="生产列5">#REF!</definedName>
    <definedName name="生产列6" localSheetId="5">#REF!</definedName>
    <definedName name="生产列6" localSheetId="4">#REF!</definedName>
    <definedName name="生产列6">#REF!</definedName>
    <definedName name="生产列7" localSheetId="5">#REF!</definedName>
    <definedName name="生产列7" localSheetId="4">#REF!</definedName>
    <definedName name="生产列7">#REF!</definedName>
    <definedName name="生产列8" localSheetId="5">#REF!</definedName>
    <definedName name="生产列8" localSheetId="4">#REF!</definedName>
    <definedName name="生产列8">#REF!</definedName>
    <definedName name="生产列9" localSheetId="5">#REF!</definedName>
    <definedName name="生产列9" localSheetId="4">#REF!</definedName>
    <definedName name="生产列9">#REF!</definedName>
    <definedName name="生产期" localSheetId="5">#REF!</definedName>
    <definedName name="生产期" localSheetId="4">#REF!</definedName>
    <definedName name="生产期">#REF!</definedName>
    <definedName name="生产期1" localSheetId="5">#REF!</definedName>
    <definedName name="生产期1" localSheetId="4">#REF!</definedName>
    <definedName name="生产期1">#REF!</definedName>
    <definedName name="生产期11" localSheetId="5">#REF!</definedName>
    <definedName name="生产期11" localSheetId="4">#REF!</definedName>
    <definedName name="生产期11">#REF!</definedName>
    <definedName name="生产期123" localSheetId="5">#REF!</definedName>
    <definedName name="生产期123" localSheetId="4">#REF!</definedName>
    <definedName name="生产期123">#REF!</definedName>
    <definedName name="生产期15" localSheetId="5">#REF!</definedName>
    <definedName name="生产期15" localSheetId="4">#REF!</definedName>
    <definedName name="生产期15">#REF!</definedName>
    <definedName name="生产期16" localSheetId="5">#REF!</definedName>
    <definedName name="生产期16" localSheetId="4">#REF!</definedName>
    <definedName name="生产期16">#REF!</definedName>
    <definedName name="生产期17" localSheetId="5">#REF!</definedName>
    <definedName name="生产期17" localSheetId="4">#REF!</definedName>
    <definedName name="生产期17">#REF!</definedName>
    <definedName name="生产期19" localSheetId="5">#REF!</definedName>
    <definedName name="生产期19" localSheetId="4">#REF!</definedName>
    <definedName name="生产期19">#REF!</definedName>
    <definedName name="生产期2" localSheetId="5">#REF!</definedName>
    <definedName name="生产期2" localSheetId="4">#REF!</definedName>
    <definedName name="生产期2">#REF!</definedName>
    <definedName name="生产期20" localSheetId="5">#REF!</definedName>
    <definedName name="生产期20" localSheetId="4">#REF!</definedName>
    <definedName name="生产期20">#REF!</definedName>
    <definedName name="生产期3" localSheetId="5">#REF!</definedName>
    <definedName name="生产期3" localSheetId="4">#REF!</definedName>
    <definedName name="生产期3">#REF!</definedName>
    <definedName name="生产期4" localSheetId="5">#REF!</definedName>
    <definedName name="生产期4" localSheetId="4">#REF!</definedName>
    <definedName name="生产期4">#REF!</definedName>
    <definedName name="生产期5" localSheetId="5">#REF!</definedName>
    <definedName name="生产期5" localSheetId="4">#REF!</definedName>
    <definedName name="生产期5">#REF!</definedName>
    <definedName name="生产期6" localSheetId="5">#REF!</definedName>
    <definedName name="生产期6" localSheetId="4">#REF!</definedName>
    <definedName name="生产期6">#REF!</definedName>
    <definedName name="生产期7" localSheetId="5">#REF!</definedName>
    <definedName name="生产期7" localSheetId="4">#REF!</definedName>
    <definedName name="生产期7">#REF!</definedName>
    <definedName name="生产期8" localSheetId="5">#REF!</definedName>
    <definedName name="生产期8" localSheetId="4">#REF!</definedName>
    <definedName name="生产期8">#REF!</definedName>
    <definedName name="生产期9" localSheetId="5">#REF!</definedName>
    <definedName name="生产期9" localSheetId="4">#REF!</definedName>
    <definedName name="生产期9">#REF!</definedName>
    <definedName name="省" localSheetId="5">'[26]#REF!'!$B$2:$B$38</definedName>
    <definedName name="省" localSheetId="4">'[27]#REF!'!$B$2:$B$38</definedName>
    <definedName name="省">'[28]#REF!'!$B$2:$B$38</definedName>
    <definedName name="事业发展支出">[41]事业发展!$E$4:$E$184</definedName>
    <definedName name="是" localSheetId="5">#REF!</definedName>
    <definedName name="是" localSheetId="4">#REF!</definedName>
    <definedName name="是">#REF!</definedName>
    <definedName name="水系" localSheetId="5">'[26]#REF!'!$V$2:$V$46</definedName>
    <definedName name="水系" localSheetId="4">'[27]#REF!'!$V$2:$V$46</definedName>
    <definedName name="水系">'[28]#REF!'!$V$2:$V$46</definedName>
    <definedName name="位次d">[42]四月份月报!#REF!</definedName>
    <definedName name="乡镇个数">[43]行政区划!$D$6:$D$184</definedName>
    <definedName name="项目分类" localSheetId="5">'[26]#REF!'!$F$2:$F$5</definedName>
    <definedName name="项目分类" localSheetId="4">'[27]#REF!'!$F$2:$F$5</definedName>
    <definedName name="项目分类">'[28]#REF!'!$F$2:$F$5</definedName>
    <definedName name="项目序号" localSheetId="5">'[26]#REF!'!$U$2:$U$31</definedName>
    <definedName name="项目序号" localSheetId="4">'[27]#REF!'!$U$2:$U$31</definedName>
    <definedName name="项目序号">'[28]#REF!'!$U$2:$U$31</definedName>
    <definedName name="行政管理部门编制数">[34]行政编制!$E$4:$E$184</definedName>
    <definedName name="性别">[44]基础编码!$H$2:$H$3</definedName>
    <definedName name="学历">[44]基础编码!$S$2:$S$9</definedName>
    <definedName name="一般预算收入2002年">'[45]2002年一般预算收入'!$AC$4:$AC$184</definedName>
    <definedName name="一般预算收入2003年">[29]一般预算收入!$AD$4:$AD$184</definedName>
    <definedName name="一般预算收入合计2003年">[29]一般预算收入!$AC$4</definedName>
    <definedName name="一级区" localSheetId="5">'[26]#REF!'!$D$2:$D$8</definedName>
    <definedName name="一级区" localSheetId="4">'[27]#REF!'!$D$2:$D$8</definedName>
    <definedName name="一级区">'[28]#REF!'!$D$2:$D$8</definedName>
    <definedName name="支出">'[46]P1012001'!$A$6:$E$117</definedName>
    <definedName name="中国" localSheetId="5">#REF!</definedName>
    <definedName name="中国" localSheetId="4">#REF!</definedName>
    <definedName name="中国">#REF!</definedName>
    <definedName name="中小学生人数2003年">[47]中小学生!$E$4:$E$184</definedName>
    <definedName name="总人口2003年">[48]总人口!$E$4:$E$184</definedName>
    <definedName name="전" localSheetId="5">#REF!</definedName>
    <definedName name="전" localSheetId="4">#REF!</definedName>
    <definedName name="전">#REF!</definedName>
    <definedName name="주택사업본부" localSheetId="5">#REF!</definedName>
    <definedName name="주택사업본부" localSheetId="4">#REF!</definedName>
    <definedName name="주택사업본부">#REF!</definedName>
    <definedName name="철구사업본부" localSheetId="5">#REF!</definedName>
    <definedName name="철구사업본부" localSheetId="4">#REF!</definedName>
    <definedName name="철구사업본부">#REF!</definedName>
    <definedName name="_xlnm.Print_Titles" localSheetId="4">重点预备项目!$3:$4</definedName>
  </definedNames>
  <calcPr calcId="144525"/>
</workbook>
</file>

<file path=xl/comments1.xml><?xml version="1.0" encoding="utf-8"?>
<comments xmlns="http://schemas.openxmlformats.org/spreadsheetml/2006/main">
  <authors>
    <author>李火华</author>
  </authors>
  <commentList>
    <comment ref="E15" authorId="0">
      <text>
        <r>
          <rPr>
            <b/>
            <sz val="9"/>
            <rFont val="宋体"/>
            <charset val="134"/>
          </rPr>
          <t>李火华:</t>
        </r>
        <r>
          <rPr>
            <sz val="9"/>
            <rFont val="宋体"/>
            <charset val="134"/>
          </rPr>
          <t xml:space="preserve">
2022年建设内容包括：①不锈钢示范区近期第一阶段工程4080万元②垃圾中转站工程：总投资500万元。③不锈钢示范区中期工程3500万元。④新无名支七路道路工程420万元⑤其他土石方工程，2022年计划投资500万。</t>
        </r>
      </text>
    </comment>
  </commentList>
</comments>
</file>

<file path=xl/sharedStrings.xml><?xml version="1.0" encoding="utf-8"?>
<sst xmlns="http://schemas.openxmlformats.org/spreadsheetml/2006/main" count="550" uniqueCount="378">
  <si>
    <r>
      <rPr>
        <b/>
        <sz val="16"/>
        <rFont val="宋体"/>
        <charset val="134"/>
      </rPr>
      <t>松阳县各责任单位完成重点建设项目投资计划完成</t>
    </r>
    <r>
      <rPr>
        <b/>
        <sz val="16"/>
        <rFont val="黑体"/>
        <charset val="134"/>
      </rPr>
      <t>进度表</t>
    </r>
    <r>
      <rPr>
        <b/>
        <sz val="16"/>
        <rFont val="宋体"/>
        <charset val="134"/>
      </rPr>
      <t>（</t>
    </r>
    <r>
      <rPr>
        <b/>
        <sz val="16"/>
        <rFont val="Times New Roman"/>
        <charset val="134"/>
      </rPr>
      <t>1-8</t>
    </r>
    <r>
      <rPr>
        <b/>
        <sz val="16"/>
        <rFont val="宋体"/>
        <charset val="134"/>
      </rPr>
      <t>月）</t>
    </r>
  </si>
  <si>
    <t>投资单位：万元</t>
  </si>
  <si>
    <t>序号</t>
  </si>
  <si>
    <t>责任单位</t>
  </si>
  <si>
    <t>项目个数</t>
  </si>
  <si>
    <t>2022年计划投资</t>
  </si>
  <si>
    <t>1-8月计划投资</t>
  </si>
  <si>
    <t>1-8月实际完成投资</t>
  </si>
  <si>
    <t>完成年度计划进度（%）</t>
  </si>
  <si>
    <t>1-8月计划完成率（%）</t>
  </si>
  <si>
    <t>合　　　计</t>
  </si>
  <si>
    <t>水利局</t>
  </si>
  <si>
    <t>自然资源和规划局</t>
  </si>
  <si>
    <t>开发区管委会</t>
  </si>
  <si>
    <t>交通局</t>
  </si>
  <si>
    <t>建设局</t>
  </si>
  <si>
    <t>文广旅体局</t>
  </si>
  <si>
    <t>铁办</t>
  </si>
  <si>
    <t>发改局</t>
  </si>
  <si>
    <t>教育局</t>
  </si>
  <si>
    <t>卫生健康局</t>
  </si>
  <si>
    <t>水投公司</t>
  </si>
  <si>
    <t>2022年1-8月县重点新开工建设项目进度表</t>
  </si>
  <si>
    <t>单位：万元</t>
  </si>
  <si>
    <t>项　目　名　称</t>
  </si>
  <si>
    <t>总指挥</t>
  </si>
  <si>
    <t>建设规模及建设内容</t>
  </si>
  <si>
    <t>计划总投资</t>
  </si>
  <si>
    <t>投资计划</t>
  </si>
  <si>
    <r>
      <rPr>
        <sz val="10"/>
        <rFont val="Times New Roman"/>
        <charset val="134"/>
      </rPr>
      <t>1</t>
    </r>
    <r>
      <rPr>
        <sz val="10"/>
        <rFont val="宋体"/>
        <charset val="134"/>
      </rPr>
      <t>－</t>
    </r>
    <r>
      <rPr>
        <sz val="10"/>
        <rFont val="Times New Roman"/>
        <charset val="134"/>
      </rPr>
      <t>8</t>
    </r>
    <r>
      <rPr>
        <sz val="10"/>
        <rFont val="宋体"/>
        <charset val="134"/>
      </rPr>
      <t>月实际完成投资</t>
    </r>
  </si>
  <si>
    <t>计划完成情况（%）</t>
  </si>
  <si>
    <t>形象进度</t>
  </si>
  <si>
    <t>综合评价</t>
  </si>
  <si>
    <r>
      <rPr>
        <sz val="10"/>
        <rFont val="Times New Roman"/>
        <charset val="134"/>
      </rPr>
      <t>1</t>
    </r>
    <r>
      <rPr>
        <sz val="10"/>
        <rFont val="宋体"/>
        <charset val="134"/>
      </rPr>
      <t>－</t>
    </r>
    <r>
      <rPr>
        <sz val="10"/>
        <rFont val="Times New Roman"/>
        <charset val="134"/>
      </rPr>
      <t>8</t>
    </r>
    <r>
      <rPr>
        <sz val="10"/>
        <rFont val="宋体"/>
        <charset val="134"/>
      </rPr>
      <t>月计划投资</t>
    </r>
  </si>
  <si>
    <t>完成年度计划</t>
  </si>
  <si>
    <t>完成1－8月计划</t>
  </si>
  <si>
    <t>年度主要建设内容及工程形象进度计划</t>
  </si>
  <si>
    <t>本月止实际完成形象</t>
  </si>
  <si>
    <t>进度评估</t>
  </si>
  <si>
    <t>2022年全域土地整治和生态修复项目</t>
  </si>
  <si>
    <t>张尚军</t>
  </si>
  <si>
    <t>垦造耕地项目1500亩（水田1000亩，旱地500亩），旱改水项目500亩，建设用地复垦200亩</t>
  </si>
  <si>
    <t>1月开工，12月完工</t>
  </si>
  <si>
    <t>垦造耕地县级验收384亩,建设用地复垦537亩（23个垦造耕地项目立项面积约1211亩，7个旱改水项目立项面积约114亩）</t>
  </si>
  <si>
    <t>江南社区</t>
  </si>
  <si>
    <t>梁海刚</t>
  </si>
  <si>
    <t>实施面积约29.22公顷，总用地面积22.85万平方米，总建筑面积41.49万平方米，新建安置房、人才公寓、邻里中心、商办公寓楼、瓦窑遗址公园、滨溪生态公园等</t>
  </si>
  <si>
    <t>未开工</t>
  </si>
  <si>
    <t>6月完成拆迁，9月开工，土方开挖</t>
  </si>
  <si>
    <t>实施方案完成省级备案；推进房屋征迁工作，完成控规方案调整，拟滨河公园区块先行开工</t>
  </si>
  <si>
    <t>第二污水处理厂工程</t>
  </si>
  <si>
    <t>杨健勇</t>
  </si>
  <si>
    <t>新增用地约75亩，总建筑面积13271平方米，总规模12万立方米/天，一期工程6万立方米/天</t>
  </si>
  <si>
    <t>9月开工</t>
  </si>
  <si>
    <t>开工建设</t>
  </si>
  <si>
    <t>国家传统村落公园核心区绿色发展示范项目</t>
  </si>
  <si>
    <t>包括拯救老屋、古道修复提升、智慧乡村建设、农村生活污水提升、环境综合整治、古村复兴、传统村落门户、游客中转服务中心及停车场、乡村旅游（民宿）产业发展、精品农业基地创建和农村饮用水提升等项目</t>
  </si>
  <si>
    <t>1月开工</t>
  </si>
  <si>
    <t>三都乡：29个子项目全部开工，完成报账约350万元；四都乡18个项目已完成招投标，其中14个项目已开工，完成报账806.7万元</t>
  </si>
  <si>
    <t>赤寿生态工业区块二期第一阶段基础设施工程</t>
  </si>
  <si>
    <t>徐文杰</t>
  </si>
  <si>
    <t>近期规划开发用地约3500亩，建设内容包括道路、桥梁、给排水、强弱电、消防、挡墙、智能监控等基础设施工程</t>
  </si>
  <si>
    <t>6月开工，完成大部分土地征收，启动土石方平整</t>
  </si>
  <si>
    <t>土石方工程施工</t>
  </si>
  <si>
    <t>年产10万台智能全地形车、电动车及轻量化配件项目</t>
  </si>
  <si>
    <t>黄德慧</t>
  </si>
  <si>
    <t>总用地100亩，一期用地60亩，建设双机器人弧焊工作站及钣金、涂装、整车装配生产线等，二期用地40亩，建设整车装配线</t>
  </si>
  <si>
    <t>新增用地部分3月底开工，全年计划完成厂房、综合楼主体工程，部分设备进厂，完成总工程量的60%</t>
  </si>
  <si>
    <t>租赁耶米玛车间设备安装调试;新建区块暂不投资</t>
  </si>
  <si>
    <t>浙江新鑫冷链设备制造有限公司年产1800只冷链不锈钢罐式集装箱项目</t>
  </si>
  <si>
    <t>纪忠民</t>
  </si>
  <si>
    <t>总用地约46.71亩，总建筑面积约2.39万平方米，主要建设厂房、风雨堆场、压缩机房等</t>
  </si>
  <si>
    <t>3月开工，厂房主体基本完工</t>
  </si>
  <si>
    <t>厂房钢结构施工；综合楼地下室基础施工</t>
  </si>
  <si>
    <t>浙江牧行工贸有限公司年产200万套户外休闲家具项目</t>
  </si>
  <si>
    <t>刘坚强</t>
  </si>
  <si>
    <t>总用地约50亩，总建筑面积61269平方米，新建年产200万套户外休闲家具生产线</t>
  </si>
  <si>
    <t>1月开工，基本完成厂房主体</t>
  </si>
  <si>
    <t>厂房结构施工；办公楼结顶</t>
  </si>
  <si>
    <t>浙江润丰能源集团有限公司新能源电力电子产品智能制造产业项目（一期）</t>
  </si>
  <si>
    <t>刘金理</t>
  </si>
  <si>
    <t>总用地46.77亩，分两期实施，其中一期项目投资1亿元，用地26.78亩，新建8条光伏逆变器和1条储能逆变器生产线</t>
  </si>
  <si>
    <t>4月开工，厂房主体施工</t>
  </si>
  <si>
    <t>完成临时围挡</t>
  </si>
  <si>
    <t>浙江万鸿汽车零部件有限公司年产250万套汽车制动器衬片生产线项目</t>
  </si>
  <si>
    <t>陈忠华</t>
  </si>
  <si>
    <t>总用地40.78亩，年产250万套汽车制动器衬片生产线</t>
  </si>
  <si>
    <t>5月开工，完成厂房主体结构</t>
  </si>
  <si>
    <t>厂房、办公楼结构施工</t>
  </si>
  <si>
    <t>瓦窑文旅综合体</t>
  </si>
  <si>
    <t>总用地55亩（其中新建建筑建设用地面积约13亩，保留建筑建设用地面积约42亩），总建筑面积约33463平方米，主要建设集遗址公园、影视创作工坊、松阴市集、精品民宿度假酒店四大区块功能为一体的文旅综合体</t>
  </si>
  <si>
    <t>3月开工，完成建设用地挂牌出让和国有资产转让，启动项目建设</t>
  </si>
  <si>
    <t>新建区块基础施工；保留建筑区块8栋混凝土结构浇筑</t>
  </si>
  <si>
    <t>“松阳水网”—松古平原水系综合治理工程</t>
  </si>
  <si>
    <t>徐为民</t>
  </si>
  <si>
    <t>总用地185.55亩，综合治理河道78公里，新建引调水隧洞（管线）52公里</t>
  </si>
  <si>
    <t>3月开工水系连通部分。新建及改建隧洞6公里，河道治理3.5km</t>
  </si>
  <si>
    <t>跨松阴溪顶管段始发井灌注桩基施工，十三都源河道治理基础浇筑；五都源河道治理</t>
  </si>
  <si>
    <t>四都流域农田生态修复和提升工程</t>
  </si>
  <si>
    <t>温小运</t>
  </si>
  <si>
    <t>新建水库1座，总库容 278.2万立方米，水库规模为小（1）型</t>
  </si>
  <si>
    <t>8月开工</t>
  </si>
  <si>
    <t>下游河道治理工程先行开工</t>
  </si>
  <si>
    <t>小港综合治理工程（二期）</t>
  </si>
  <si>
    <t>综合治理河道22.81千米，其中新建堤防5.27千米、护岸2.83千米、滨水绿道24.01千米、堰坝6座、桥梁4座，堤防加高加固4.43千米，改造堰坝8座，景观节点8处</t>
  </si>
  <si>
    <t>2月开工，综合整治河道10公里</t>
  </si>
  <si>
    <t>上滩、洋坑埠头、二滩坝、牛角圩、西山段等基础开挖及挡墙砌筑</t>
  </si>
  <si>
    <t>古市医院医养中心项目</t>
  </si>
  <si>
    <t>总用地10亩，总建筑面积13800平方米，设置医养床位200床</t>
  </si>
  <si>
    <t>完成施工招标并开工建设</t>
  </si>
  <si>
    <t>职业中等专业学校产教融合中心大楼</t>
  </si>
  <si>
    <t>彭  敏</t>
  </si>
  <si>
    <t>总用地面积7458.4平方米，总建筑面积20980平方米，主要建设产教融合中心大楼及附属设施</t>
  </si>
  <si>
    <t>7月开工，完成二层主体框架</t>
  </si>
  <si>
    <t>基础垫层浇筑</t>
  </si>
  <si>
    <t>合　　　　计</t>
  </si>
  <si>
    <t>说明：“绿灯”表示进度达到计划目标，“黄灯”表示进度与计划有一定差距，“红灯”表示进度已经滞后。</t>
  </si>
  <si>
    <t>2022年1-8月县重点续建项目进度表</t>
  </si>
  <si>
    <t>1－8月实际完成投资</t>
  </si>
  <si>
    <t>2021年止累计完成投资</t>
  </si>
  <si>
    <t>自开工以来累计完成投资</t>
  </si>
  <si>
    <r>
      <rPr>
        <sz val="10"/>
        <rFont val="永中宋体"/>
        <charset val="134"/>
      </rPr>
      <t>完成总投资计划（</t>
    </r>
    <r>
      <rPr>
        <sz val="10"/>
        <rFont val="Times New Roman"/>
        <charset val="134"/>
      </rPr>
      <t>%</t>
    </r>
    <r>
      <rPr>
        <sz val="10"/>
        <rFont val="永中宋体"/>
        <charset val="134"/>
      </rPr>
      <t>）</t>
    </r>
  </si>
  <si>
    <t>1－8月计划投资</t>
  </si>
  <si>
    <t>衢丽铁路（松阳至丽水）松阳段</t>
  </si>
  <si>
    <t>衢丽铁路松阳段全长24.1千米</t>
  </si>
  <si>
    <t>实施路基、桥梁、隧道施工</t>
  </si>
  <si>
    <t>活源斜井正洞掘进约1100米;二标清路特大桥、东坞特大桥、岩西大桥、包安山特大桥桩基施工，杨山、松阴、头杆岭、郑弄口等隧道洞口施工</t>
  </si>
  <si>
    <t>仙居至庆元公路松阳县水南至枫坪段工程（西竹玉公路）</t>
  </si>
  <si>
    <t>交通运输局</t>
  </si>
  <si>
    <t>廖宝云</t>
  </si>
  <si>
    <t>二级公路，主线全长约37.36千米，其中新建段长约34.71千米，同步建设小竹溪连接线约0.35千米</t>
  </si>
  <si>
    <t>实施路基、路面、桥梁、隧道等工程</t>
  </si>
  <si>
    <t>第一合同段：路基工程（不含市政拼宽段）完成99.8%；路面工程完成75 %；桥梁完成99.2%；市口隧道完成99.90%；第二合同段：路基工程完成81.5%；桥梁完成82%，隧道工程完成72.9%，竹源隧道、周岭根隧道、黄埠坞隧道全面施工</t>
  </si>
  <si>
    <t>235国道松阳段改建工程</t>
  </si>
  <si>
    <t>潘永水</t>
  </si>
  <si>
    <t>二级公路，路线全长31.5千米</t>
  </si>
  <si>
    <t>路基工程完成59.3%，桥梁工程完成44.4%，隧道工程完成28.7%；西山隧道、石仓隧道、大阳岭隧道进洞开挖</t>
  </si>
  <si>
    <t>智能装备制造产业项目</t>
  </si>
  <si>
    <t>陈建广</t>
  </si>
  <si>
    <t>规划用地580亩，一期用地119.5亩，主要建设16幢厂房及1幢办公物业综合楼；二期用地153亩，主要建设16幢厂房、6幢宿舍楼及1幢综合楼</t>
  </si>
  <si>
    <t>一期一阶段所有厂房建成，二阶段117.38亩16幢厂房启动施工建设</t>
  </si>
  <si>
    <t>一期1-16号楼、综合楼竣工；二期厂房基础、主体施工</t>
  </si>
  <si>
    <t>宝丰钢业集团有限公司不锈钢智能化产业园项目</t>
  </si>
  <si>
    <t>用地面积283.8亩，总建筑面积约30万平方米，建设车间4幢、办公楼、仓库等</t>
  </si>
  <si>
    <t>部分车间试生产，办公楼结顶，部分附属设施完工</t>
  </si>
  <si>
    <t>盘管车间试生产；制管车间设备安装。厂区管道、道路施工</t>
  </si>
  <si>
    <t>浙江云中马股份有限公司新增年产5.0万吨革基坯布生产线项目</t>
  </si>
  <si>
    <t>毛胜法</t>
  </si>
  <si>
    <t>项目新增用地82.3亩，建筑面积约6.5万平方米，新建3幢车间</t>
  </si>
  <si>
    <t>完成部分建设并试生产</t>
  </si>
  <si>
    <t>厂房基本完工，门窗框安装及内外墙粉刷</t>
  </si>
  <si>
    <t>浙江新创泰业不锈钢有限公司年产12万吨不锈钢管项目</t>
  </si>
  <si>
    <t>诸跃波</t>
  </si>
  <si>
    <t>总用地178亩，总建筑面积约10.2万平方米，形成年产12万吨不锈钢管及制品生产能力</t>
  </si>
  <si>
    <t>基本建成投产</t>
  </si>
  <si>
    <t>4幢厂房完工，设备安装。综合楼外墙粉刷，部分车间试生产，污水处理池和酸洗车间建设中</t>
  </si>
  <si>
    <t>浙江华威门业有限公司高端智能门窗项目</t>
  </si>
  <si>
    <t>总用地127亩，总建筑面积约20.8万平方米，主要建设年产20万樘高端装甲门、5000樘智能车库门、2万平方米铝艺制品等生产线</t>
  </si>
  <si>
    <t>基本完成厂房主体</t>
  </si>
  <si>
    <t>A、B、C厂房完工，试生产；综合楼、宿舍楼主体施工；部分设备进场安装</t>
  </si>
  <si>
    <t>浙江瓯江实业有限公司年产207万件（套）汽车配件与2750万件（套）摩托车（电动车）配件生产线项目</t>
  </si>
  <si>
    <t>卢丁方</t>
  </si>
  <si>
    <t>总用地100.4亩，建筑面积约9.4万平方米，主要建设生产车间、产品研发中心等</t>
  </si>
  <si>
    <t>部分项目建设完成，并投产</t>
  </si>
  <si>
    <t>一期厂房及综合楼室内装修；二期厂房钢结构施工，办公楼及宿舍楼结顶，室内装修</t>
  </si>
  <si>
    <t>浙江科马摩擦材料有限公司产业园建设项目</t>
  </si>
  <si>
    <t>练  斌</t>
  </si>
  <si>
    <t>用地面积90亩，建筑面积约9.2万平方米，主要建设生产车间、产品研发中心等</t>
  </si>
  <si>
    <t>车间试生产，办公楼、产品研发中心及附属设施结顶</t>
  </si>
  <si>
    <t>1、2、4号厂房基本完工，外墙粉刷施工，综合楼、宿舍楼主体施工，研发楼基础施工</t>
  </si>
  <si>
    <t>赤寿生态工业区块近期第二阶段基础设施工程</t>
  </si>
  <si>
    <t>近期开发面积为4.36平方公里</t>
  </si>
  <si>
    <t>CS-8-07、CS-8-08地块北侧道路及两条无名支路道路工程项目建设</t>
  </si>
  <si>
    <t>基础道路、管网施工</t>
  </si>
  <si>
    <t>南山大健康文化园</t>
  </si>
  <si>
    <t>林嘉栋</t>
  </si>
  <si>
    <t>分二期建设，一期计划投资7600万元，主要建设康养社区服务中心（原中医文化养生村项目）；二期主要建设康养医院、国学院、禅文化园、滨水商业街、中草药种植园、香文化种植园等</t>
  </si>
  <si>
    <t>一期基本完工</t>
  </si>
  <si>
    <t>1-3号楼主体结顶，启动内部装饰工程，4-6号楼主体结构施工</t>
  </si>
  <si>
    <t>卯山森林康养项目</t>
  </si>
  <si>
    <t>分二期建设。其中一期投资3亿元，规划建设用地43亩</t>
  </si>
  <si>
    <t>基本完成一期仙人谷区块土建工程</t>
  </si>
  <si>
    <t>地块一1-3号楼主体结顶，地块二主体结顶；地块三基础施工</t>
  </si>
  <si>
    <t>清露乡隐旅游度假区</t>
  </si>
  <si>
    <t>分二期建设。一期计划投资5.68亿元，主要建设双童山景区、酒店、商业街、双童小镇；二期主要建设研学拓展营地、双童小镇二期、商业街综合服务中心等</t>
  </si>
  <si>
    <t>双童风情街基本完工，双童小镇和双童山酒店完成工程量50%</t>
  </si>
  <si>
    <t>双童小镇D区块基本完工，A、B区块主体施工；商业街装饰装修，附属工程施工；双童山酒店工程规划许可办理，宴会厅基础施工</t>
  </si>
  <si>
    <t>全民健身中心</t>
  </si>
  <si>
    <t>总用地229.5亩，总建筑面积72101平方米，建设体育场、体育馆、游泳馆等</t>
  </si>
  <si>
    <t>11月完工</t>
  </si>
  <si>
    <t>体育场土建结顶，准备钢结构施工；体育馆屋面和外立面基本完成，开始室内装修施工；游泳馆完成钢结构安装，启动幕墙施工</t>
  </si>
  <si>
    <t>老旧小区改造</t>
  </si>
  <si>
    <t>县城城北、城西、城东、古城、城南五个社区的37个老旧小区（宿舍）基础设施改造、老城片区内公共服务功能配套改造和古城改造提升三部分</t>
  </si>
  <si>
    <t>12月完工</t>
  </si>
  <si>
    <t>凌霄小区、教师新村、新华小区、金田小区、慧明小区。检察院宿舍、金田东区块改造等8个小区和3个房改房完工，白云小区、屏南小区、慧明东区等6个小区及县委宿舍等39个房改房主体工程已基本完成</t>
  </si>
  <si>
    <t>要津南路延伸段道路工程</t>
  </si>
  <si>
    <t>城市次干道，用地面积88596.34平方米，道路全长1880米，标准红线宽26.5米，其中下穿龙丽温高速公路段道路红线宽39.6米</t>
  </si>
  <si>
    <t>10月完工</t>
  </si>
  <si>
    <t>完成约800米保通道路水稳施工，项目暂时处于停工状态</t>
  </si>
  <si>
    <t>城乡垃圾资源化利用处置项目</t>
  </si>
  <si>
    <t>处置中心用地面积11987平方米，建设面积4500平方米；建设古市、斋坛、玉岩、大东坝、象溪垃圾中转站</t>
  </si>
  <si>
    <t>8月完工</t>
  </si>
  <si>
    <t>处置中心设备调试，室外道路平整。古市、斋坛中转站完成改造。玉岩中转站完成入户签约工作；象溪中转站已发布征收土地预公告、完成土地测量、调查以及入户核对工作；大东坝中转站确定初步红线图，已向县政府提交用地划拨请示</t>
  </si>
  <si>
    <t>古市供水区域管网改造和应急指挥调度中心工程</t>
  </si>
  <si>
    <t>新建供水进村管道18.3千米、配水管网183千米、加压泵站2座和应急供水调度指挥系统、智慧水务平台</t>
  </si>
  <si>
    <t>11月基本完工。古市供水区域管网改造工程完工，应急供水指挥调度中心完成管网探测、水表普查、基础数据收集和部分系统开发</t>
  </si>
  <si>
    <t>古市供水区域管网改造工程完工；应急指挥调度中心项目完成招投标</t>
  </si>
  <si>
    <t>城市燃气管道建设工程</t>
  </si>
  <si>
    <t>建立城市门站一座，铺设中高压管线约63公里</t>
  </si>
  <si>
    <t>完成中压管道8千米</t>
  </si>
  <si>
    <t>完成中压管线6.99千米</t>
  </si>
  <si>
    <t>城区截污纳管雨污分流工程</t>
  </si>
  <si>
    <t>主城区范围内未进行雨污分流的主次干道、封闭小区、老旧小区、历史文化名城保护区等区域内部分给水、电力、电信管网的提升改造等</t>
  </si>
  <si>
    <t>9月完工</t>
  </si>
  <si>
    <t>小区部分已完工；长松路完成约80%，环城西路完成约75%，人民大街完成约95%</t>
  </si>
  <si>
    <t>县域供水一体化管网工程（象溪、大东坝、裕溪、板桥片）</t>
  </si>
  <si>
    <t>铺设屏安东路至象溪镇、大东坝镇、裕溪乡和板桥乡的供水主管道及进村主管道共98.2千米，新建10座加压泵站</t>
  </si>
  <si>
    <t>完成板桥片管道23.3千米，大东坝片开工建设</t>
  </si>
  <si>
    <t>完成板桥片管道安装22千米</t>
  </si>
  <si>
    <t>育英小学</t>
  </si>
  <si>
    <t>总用地75亩，建筑面积40000平方米。小学新建48个班，在校生2160人</t>
  </si>
  <si>
    <t>教学楼结顶</t>
  </si>
  <si>
    <t>教学楼、宿舍楼等主体结顶</t>
  </si>
  <si>
    <t>江北灌区续建配套与节水改造项目（2021-2022）</t>
  </si>
  <si>
    <t>改建引水渠道6公里，防渗加固干、支渠16公里，渠顶巡查道路改建，沿山20公里干渠进行疏浚及截洪排洪设施改造</t>
  </si>
  <si>
    <t>11月基本完工（新改建渠道6km，渠顶改造10km，建立信息化物联感知系统、灌区信息管理服务平台等）</t>
  </si>
  <si>
    <t>后塘畈闸站、梧桐源渠首闸站施工；观口堰闸站、庄门源便民水利站、山下阳隧洞、六都西干渠施工；四都渠首、五都源渡槽施工中。信息化标智慧运管平台同步开发</t>
  </si>
  <si>
    <t>松阴溪流域水生态保护修复项目（一期）</t>
  </si>
  <si>
    <t>封育治理8001.14公顷，经济林地治理53.84公顷，排水沟8299米，沉砂池31座；护岸工程，新建护岸23342米；拦沙堰23座；村庄美化绿化4500平方米</t>
  </si>
  <si>
    <t>完成当年水土流失治理任务39平方公里</t>
  </si>
  <si>
    <t>完成新兴、古市、裕溪项目区基础浇筑、护岸砌筑</t>
  </si>
  <si>
    <t>档案馆、现代农业服务中心、环境监控检测中心联合大厦</t>
  </si>
  <si>
    <t>总用地面积10404平方米，总建筑面积39300平方米，主要建设综合档案馆、现代农业服务用房、环境监控检测用房等</t>
  </si>
  <si>
    <t>土建完工</t>
  </si>
  <si>
    <t>完成主体结构，幕墙玻璃安装，主楼电梯安装</t>
  </si>
  <si>
    <t>中医医院迁建工程</t>
  </si>
  <si>
    <t>总用地177亩，总建筑面积71560（含地下15000平方米）。设置医疗总床位500张（含康复医疗床位200张）</t>
  </si>
  <si>
    <t>土建工程全部完成，进入装饰装修阶段</t>
  </si>
  <si>
    <t>主体结构验收，屋面、外墙粉刷施工，铝合金窗安装完成</t>
  </si>
  <si>
    <t>人民医院改扩建项目</t>
  </si>
  <si>
    <t>总用地39.3亩，总建筑面积5.3万平方米，改造面积1万平方米，扩建新增床位400张，主要建设急诊综合楼和住院楼等</t>
  </si>
  <si>
    <t>土建工程基本完成，进入室内装饰施工</t>
  </si>
  <si>
    <t>完成主楼10层、裙楼3层结构施工</t>
  </si>
  <si>
    <t>整县推进分布式光伏试点项目</t>
  </si>
  <si>
    <t>总装机容量10万千瓦</t>
  </si>
  <si>
    <t>完成光伏并网3.5万千瓦</t>
  </si>
  <si>
    <t>完成光伏并网2.42万千瓦</t>
  </si>
  <si>
    <t>2022年1-8月县重点预备项目进度表</t>
  </si>
  <si>
    <t>项目名称</t>
  </si>
  <si>
    <t>项目总指挥</t>
  </si>
  <si>
    <t>全年计划完成形象</t>
  </si>
  <si>
    <t>抽水蓄能电站</t>
  </si>
  <si>
    <t>莫  靓</t>
  </si>
  <si>
    <t>新增装机容量1200兆瓦，新增水库库容1008万立方米</t>
  </si>
  <si>
    <t>完后前期工作，力争开工</t>
  </si>
  <si>
    <t>已完成可研阶段三大专题审查，省政府已于8月9日批复移民安置规划大纲。开展可研报告编制工作</t>
  </si>
  <si>
    <t>大木山农文旅融合示范区提升工程</t>
  </si>
  <si>
    <t>对已建成未投用的大木山茶园综合服务中心部分区块、大木山茶文化体验中心、大木山自然学堂建筑进行综合改造利用以及大木山茶园基础配套提升</t>
  </si>
  <si>
    <t>完成前期工作，力争开工</t>
  </si>
  <si>
    <t>完成可研报告审批</t>
  </si>
  <si>
    <t>万通大道拓宽改造工程</t>
  </si>
  <si>
    <t>北起S222省道，南至南环路转盘，长约4.6千米</t>
  </si>
  <si>
    <t>完成前期工作，力争开工建设</t>
  </si>
  <si>
    <t>方案优化，项目建议书初稿编制</t>
  </si>
  <si>
    <t>城市文化客厅</t>
  </si>
  <si>
    <t>建设一座城市文化客厅及附属设施，总用地40.47亩，总建筑面积36000平方米</t>
  </si>
  <si>
    <t>完成项建书审批。项目暂缓实施申报专项债</t>
  </si>
  <si>
    <t>长虹中路区块管网改造提升工程</t>
  </si>
  <si>
    <t>项目规划总用地面积73554平方米，实施段长虹路全长1870米</t>
  </si>
  <si>
    <t>完成施工招标</t>
  </si>
  <si>
    <t>龙湖区块基础设施及配套项目</t>
  </si>
  <si>
    <t>由金山路道路工程、商业中心及配套停车场、龙湖公园游步道三个子项目组成。其中，龙湖公园游步道总长度约1500米,漫步道宽度3米</t>
  </si>
  <si>
    <t>完成可研报告审批。完成金山路一期施工图编制</t>
  </si>
  <si>
    <t>马桥后区块改造项目</t>
  </si>
  <si>
    <t>用地面积100亩</t>
  </si>
  <si>
    <t>方案调整</t>
  </si>
  <si>
    <t>晟集科技有限公司智慧交通（松阳）产业园</t>
  </si>
  <si>
    <t>用地面积120亩</t>
  </si>
  <si>
    <t>土地已挂牌，项目由经投集团负责实施</t>
  </si>
  <si>
    <t>衢丽铁路（衢州至松阳）松阳段</t>
  </si>
  <si>
    <t>新建双线铁路，松阳段长15.7千米</t>
  </si>
  <si>
    <t>完成可研报告审批和初步设计审查</t>
  </si>
  <si>
    <t>2022年1-8月县重大前期项目进度完成表</t>
  </si>
  <si>
    <t>计划建设起止年限</t>
  </si>
  <si>
    <t>建设规模及主要建设内容</t>
  </si>
  <si>
    <t>2022年前期工作内容及计划目标</t>
  </si>
  <si>
    <t>1-8月项目前期进展</t>
  </si>
  <si>
    <t>进度评价</t>
  </si>
  <si>
    <t>团结水库</t>
  </si>
  <si>
    <t>2023-2027</t>
  </si>
  <si>
    <t>新建小（1）型水库一座，总库容140万立方米</t>
  </si>
  <si>
    <t>完成可研审批</t>
  </si>
  <si>
    <t>可行性研究报告已通过技术审查，水资源论证报告和社会风险评估报告正在编制中</t>
  </si>
  <si>
    <t>新处水库</t>
  </si>
  <si>
    <t>2027-2031</t>
  </si>
  <si>
    <t>新建水库一座，集水面积48平方千米，最大坝高为98米，总库容3600万立方米，正常库容2752万立方米</t>
  </si>
  <si>
    <t>完成选址及规模论证专题研究评审</t>
  </si>
  <si>
    <t>开展选址及规模论证专题研究，完成项目建议书编制单位招标</t>
  </si>
  <si>
    <t>屏安东路（西段）二期工程</t>
  </si>
  <si>
    <t>2023-2024</t>
  </si>
  <si>
    <t>用地82.5亩，道路总长约1165米。新建道路、给排水、电力通信、燃气管道、景观绿化等工程</t>
  </si>
  <si>
    <t>完成初步设计审批</t>
  </si>
  <si>
    <t>完成方案设计，编制项目建议书</t>
  </si>
  <si>
    <t>第二水厂</t>
  </si>
  <si>
    <t>2023-2025</t>
  </si>
  <si>
    <t>用地108亩，新建4万立方米/天水厂一座，原水输水管道3.8千米，净水输水管道约2.9千米</t>
  </si>
  <si>
    <t>完成初步设计审批（视土地规划调整开展前期工作）</t>
  </si>
  <si>
    <t>完成项建书审批，完成可研编制</t>
  </si>
  <si>
    <t>秀峰路（北段）道路工程</t>
  </si>
  <si>
    <t>总用地面积约64000平方米，道路总长约1200米，道路红线宽40米，工程投资约9000万元。</t>
  </si>
  <si>
    <t>双龙运动休闲旅游中心</t>
  </si>
  <si>
    <t>项目规划面积75亩，主要建设主题民宿、露营基地、生态餐厅、皮划艇运动项目、文创小集等</t>
  </si>
  <si>
    <t>15000</t>
  </si>
  <si>
    <t>完成项目方案审查报批和土地招拍挂前期工作</t>
  </si>
  <si>
    <t>设计方案优化</t>
  </si>
  <si>
    <t>卯山文化园项目</t>
  </si>
  <si>
    <t>主要建设以叶氏祖庙、寿圣观、通天宫、明善书院、等以文化公益项目为主要内容的卯山文化园</t>
  </si>
  <si>
    <t>7月7日召开方案研商会，设计方案优化</t>
  </si>
  <si>
    <t>S222（原50省道）松阳雅溪口至裕溪段公路改建工程</t>
  </si>
  <si>
    <t>2023-2026</t>
  </si>
  <si>
    <t>路线全长19.5千米，按双向四车道一级公路标准规划设计，设计速度80千米/小时，路基宽24.5米</t>
  </si>
  <si>
    <t>完成工可审批，争取完成初设审批</t>
  </si>
  <si>
    <t>提升国道已批复，项建书、工可文本、工可批复前置专题等前期工作开始重新编制报批</t>
  </si>
  <si>
    <t>235国道松阳至武义段改建工程</t>
  </si>
  <si>
    <t>路线全长约8.3千米，起点位于坞应坑隧道中，终点位于西屏街道邵山脚村，与235国道松阳段改建工程衔接</t>
  </si>
  <si>
    <t>完成预可研报告的审查及项目建议书的编制，争取完成工可审批</t>
  </si>
  <si>
    <t>完成工可审查</t>
  </si>
  <si>
    <t>奉化至庆元公路松阳板桥至靖居口段改建工程</t>
  </si>
  <si>
    <t>2025-2028</t>
  </si>
  <si>
    <t>路线全15.722千米，采用双向二车道二级公路标准，设计速度为60千米/小时，路基宽度为10m</t>
  </si>
  <si>
    <t>线位优化，完善工可编制</t>
  </si>
  <si>
    <t>完成项目建议书审批，开展工可编制及内部审查</t>
  </si>
  <si>
    <t>义龙庆高速公路松阳段</t>
  </si>
  <si>
    <t>2026-2030</t>
  </si>
  <si>
    <t>丽水段起点接武义段牛头山隧道，终点接G25长深高速龙泉枢纽，路线全长约96千米，其中松阳段起点位于遂昌濂竹乡与松阳赤寿乡交界处，终点位于松阳县安民乡与龙泉市道太乡交界处，路线全长47千米</t>
  </si>
  <si>
    <t>完成工可编制</t>
  </si>
  <si>
    <t>完成线位论证审查和工可审查。丽水段取得项目补正告知书（项建书批复）,开展工可审批前置各项专题编制</t>
  </si>
  <si>
    <t>浙西南公铁物流中心</t>
  </si>
  <si>
    <t>待定</t>
  </si>
  <si>
    <t>用地面积1500亩，建设铁路作业区、仓储物流区、城市配送区、公路港等内容</t>
  </si>
  <si>
    <t>开展可研编制</t>
  </si>
  <si>
    <t>完成项目建议书审批、完成总体规划审查</t>
  </si>
  <si>
    <t>松阳县赤寿生态工业区块二期第二阶段基础设施工程</t>
  </si>
  <si>
    <t>用地面积1500余亩，建设场地平整、挡墙、道路、供排水、给水、电力、燃气、监控等基础设施工程</t>
  </si>
  <si>
    <t>完成控制性详细规划批复，编制项目建议书</t>
  </si>
  <si>
    <t>完成控制性详细规划编制</t>
  </si>
  <si>
    <t>美丽石仓（未来乡村）</t>
  </si>
  <si>
    <t>大东坝镇</t>
  </si>
  <si>
    <t>2022-2025</t>
  </si>
  <si>
    <t>涉及农田约5000余亩，打造石仓核心区，加速推进非粮化清理腾退，谋划配套建设团结水库和镇域资源项目的整合。</t>
  </si>
  <si>
    <t>完成可研编制</t>
  </si>
  <si>
    <t>规划编制</t>
  </si>
  <si>
    <t>2016年独立市重点项目投资计划表</t>
  </si>
  <si>
    <t>项  目  名  称</t>
  </si>
  <si>
    <t>建设规模和内容</t>
  </si>
  <si>
    <t>2015年止完成投资</t>
  </si>
  <si>
    <t>2016年计划</t>
  </si>
  <si>
    <t>投资额</t>
  </si>
  <si>
    <t>主要建设内容及工程形象进度</t>
  </si>
  <si>
    <t>松阳县江南东路延伸段道路及排水工程</t>
  </si>
  <si>
    <t>城市次干道，道路工程全长297米，宽度24米；雨水渠工程全长1724米</t>
  </si>
  <si>
    <t>完工</t>
  </si>
  <si>
    <t>松阳县国宇大厦</t>
  </si>
  <si>
    <t>总用地面积4812.96平方米，总建筑面积16460.67平方米</t>
  </si>
  <si>
    <t>主体工程基本完工</t>
  </si>
  <si>
    <t>松阳县预涂感光胶印版材（CTP版）生产线项目</t>
  </si>
  <si>
    <t>集聚区</t>
  </si>
  <si>
    <t>生产线3条，年产CTP2300万平方米。项目用地面积54.86亩，总建筑面积45885平方米</t>
  </si>
  <si>
    <t>设备安装，进入试运行</t>
  </si>
  <si>
    <t>松阳县年产26万台（套）输配电、电缆附件、避雷器、智能开关生产线项目</t>
  </si>
  <si>
    <t>新建年产26万台（套）输配电、电缆附件、避雷器、智能开关生产线1条。项目总用地面积27945平方米，总建筑面积30322.5平方米</t>
  </si>
  <si>
    <t>厂房主体基本完工</t>
  </si>
  <si>
    <t>新开工计划投资</t>
  </si>
  <si>
    <t>新开工实际投资</t>
  </si>
  <si>
    <t>续建计划投资</t>
  </si>
  <si>
    <t>续建实际投资</t>
  </si>
  <si>
    <t>计划投资</t>
  </si>
  <si>
    <t>实际投资</t>
  </si>
</sst>
</file>

<file path=xl/styles.xml><?xml version="1.0" encoding="utf-8"?>
<styleSheet xmlns="http://schemas.openxmlformats.org/spreadsheetml/2006/main">
  <numFmts count="42">
    <numFmt numFmtId="176" formatCode="#\ ??/??"/>
    <numFmt numFmtId="43" formatCode="_ * #,##0.00_ ;_ * \-#,##0.00_ ;_ * &quot;-&quot;??_ ;_ @_ "/>
    <numFmt numFmtId="44" formatCode="_ &quot;￥&quot;* #,##0.00_ ;_ &quot;￥&quot;* \-#,##0.00_ ;_ &quot;￥&quot;* &quot;-&quot;??_ ;_ @_ "/>
    <numFmt numFmtId="41" formatCode="_ * #,##0_ ;_ * \-#,##0_ ;_ * &quot;-&quot;_ ;_ @_ "/>
    <numFmt numFmtId="177" formatCode="0.00_ "/>
    <numFmt numFmtId="178" formatCode="#,##0;\(#,##0\)"/>
    <numFmt numFmtId="179" formatCode="&quot;$&quot;#,##0_);[Red]\(&quot;$&quot;#,##0\)"/>
    <numFmt numFmtId="180" formatCode="_ \¥* #,##0.00_ ;_ \¥* \-#,##0.00_ ;_ \¥* &quot;-&quot;??_ ;_ @_ "/>
    <numFmt numFmtId="181" formatCode="#,##0.0_);\(#,##0.0\)"/>
    <numFmt numFmtId="182" formatCode="_-* #,##0.00_$_-;\-* #,##0.00_$_-;_-* &quot;-&quot;??_$_-;_-@_-"/>
    <numFmt numFmtId="183" formatCode="_-* #,##0_$_-;\-* #,##0_$_-;_-* &quot;-&quot;_$_-;_-@_-"/>
    <numFmt numFmtId="184" formatCode="yy\.mm\.dd"/>
    <numFmt numFmtId="185" formatCode="#,##0;\-#,##0;&quot;-&quot;"/>
    <numFmt numFmtId="186" formatCode="0.0_);[Red]\(0.0\)"/>
    <numFmt numFmtId="187" formatCode="_-* #,##0.00_-;\-* #,##0.00_-;_-* &quot;-&quot;??_-;_-@_-"/>
    <numFmt numFmtId="188" formatCode="&quot;$&quot;\ #,##0.00_-;[Red]&quot;$&quot;\ #,##0.00\-"/>
    <numFmt numFmtId="189" formatCode="_-&quot;$&quot;\ * #,##0_-;_-&quot;$&quot;\ * #,##0\-;_-&quot;$&quot;\ * &quot;-&quot;_-;_-@_-"/>
    <numFmt numFmtId="190" formatCode="&quot;$&quot;#,##0_);\(&quot;$&quot;#,##0\)"/>
    <numFmt numFmtId="191" formatCode="0.00_);[Red]\(0.00\)"/>
    <numFmt numFmtId="192" formatCode="_-* #,##0.00\ _k_r_-;\-* #,##0.00\ _k_r_-;_-* &quot;-&quot;??\ _k_r_-;_-@_-"/>
    <numFmt numFmtId="193" formatCode="0.0"/>
    <numFmt numFmtId="194" formatCode="&quot;?\t#,##0_);[Red]\(&quot;&quot;?&quot;\t#,##0\)"/>
    <numFmt numFmtId="42" formatCode="_ &quot;￥&quot;* #,##0_ ;_ &quot;￥&quot;* \-#,##0_ ;_ &quot;￥&quot;* &quot;-&quot;_ ;_ @_ "/>
    <numFmt numFmtId="195" formatCode="0_);[Red]\(0\)"/>
    <numFmt numFmtId="196" formatCode="_-* #,##0\ _k_r_-;\-* #,##0\ _k_r_-;_-* &quot;-&quot;\ _k_r_-;_-@_-"/>
    <numFmt numFmtId="197" formatCode="_-&quot;$&quot;\ * #,##0.00_-;_-&quot;$&quot;\ * #,##0.00\-;_-&quot;$&quot;\ * &quot;-&quot;??_-;_-@_-"/>
    <numFmt numFmtId="198" formatCode="_-* #,##0.00&quot;$&quot;_-;\-* #,##0.00&quot;$&quot;_-;_-* &quot;-&quot;??&quot;$&quot;_-;_-@_-"/>
    <numFmt numFmtId="199" formatCode="_-* #,##0&quot;$&quot;_-;\-* #,##0&quot;$&quot;_-;_-* &quot;-&quot;&quot;$&quot;_-;_-@_-"/>
    <numFmt numFmtId="26" formatCode="\$#,##0.00_);[Red]\(\$#,##0.00\)"/>
    <numFmt numFmtId="200" formatCode="0_ "/>
    <numFmt numFmtId="201" formatCode="&quot;綅&quot;\t#,##0_);[Red]\(&quot;綅&quot;\t#,##0\)"/>
    <numFmt numFmtId="202" formatCode="_(&quot;$&quot;* #,##0.00_);_(&quot;$&quot;* \(#,##0.00\);_(&quot;$&quot;* &quot;-&quot;??_);_(@_)"/>
    <numFmt numFmtId="203" formatCode="#,##0;[Red]\(#,##0\)"/>
    <numFmt numFmtId="204" formatCode="_-&quot;$&quot;* #,##0_-;\-&quot;$&quot;* #,##0_-;_-&quot;$&quot;* &quot;-&quot;_-;_-@_-"/>
    <numFmt numFmtId="205" formatCode="&quot;$&quot;#,##0.00_);[Red]\(&quot;$&quot;#,##0.00\)"/>
    <numFmt numFmtId="206" formatCode="\$#,##0.00;\(\$#,##0.00\)"/>
    <numFmt numFmtId="207" formatCode="_-&quot;$&quot;* #,##0.00_-;\-&quot;$&quot;* #,##0.00_-;_-&quot;$&quot;* &quot;-&quot;??_-;_-@_-"/>
    <numFmt numFmtId="208" formatCode="0;[Red]0"/>
    <numFmt numFmtId="209" formatCode="0.0_ "/>
    <numFmt numFmtId="210" formatCode="\$#,##0;\(\$#,##0\)"/>
    <numFmt numFmtId="211" formatCode="0.00_)"/>
    <numFmt numFmtId="212" formatCode="_(&quot;$&quot;* #,##0_);_(&quot;$&quot;* \(#,##0\);_(&quot;$&quot;* &quot;-&quot;_);_(@_)"/>
  </numFmts>
  <fonts count="109">
    <font>
      <sz val="12"/>
      <name val="宋体"/>
      <charset val="134"/>
    </font>
    <font>
      <sz val="10"/>
      <name val="宋体"/>
      <charset val="134"/>
    </font>
    <font>
      <sz val="10"/>
      <color rgb="FFFF0000"/>
      <name val="宋体"/>
      <charset val="134"/>
    </font>
    <font>
      <sz val="16"/>
      <name val="黑体"/>
      <charset val="134"/>
    </font>
    <font>
      <sz val="10"/>
      <color indexed="8"/>
      <name val="宋体"/>
      <charset val="134"/>
    </font>
    <font>
      <sz val="10"/>
      <name val="永中宋体"/>
      <charset val="134"/>
    </font>
    <font>
      <sz val="8"/>
      <name val="宋体"/>
      <charset val="134"/>
    </font>
    <font>
      <sz val="10"/>
      <name val="宋体"/>
      <charset val="134"/>
      <scheme val="minor"/>
    </font>
    <font>
      <sz val="10"/>
      <name val="Times New Roman"/>
      <charset val="134"/>
    </font>
    <font>
      <sz val="10"/>
      <name val="宋体"/>
      <charset val="134"/>
      <scheme val="major"/>
    </font>
    <font>
      <b/>
      <sz val="12"/>
      <name val="宋体"/>
      <charset val="134"/>
    </font>
    <font>
      <b/>
      <sz val="16"/>
      <name val="宋体"/>
      <charset val="134"/>
    </font>
    <font>
      <b/>
      <sz val="10"/>
      <name val="宋体"/>
      <charset val="134"/>
    </font>
    <font>
      <sz val="12"/>
      <color indexed="17"/>
      <name val="宋体"/>
      <charset val="134"/>
    </font>
    <font>
      <sz val="11"/>
      <color theme="0"/>
      <name val="宋体"/>
      <charset val="0"/>
      <scheme val="minor"/>
    </font>
    <font>
      <sz val="12"/>
      <color indexed="9"/>
      <name val="楷体_GB2312"/>
      <charset val="134"/>
    </font>
    <font>
      <sz val="11"/>
      <color rgb="FFFA7D00"/>
      <name val="宋体"/>
      <charset val="0"/>
      <scheme val="minor"/>
    </font>
    <font>
      <sz val="8"/>
      <name val="Times New Roman"/>
      <charset val="134"/>
    </font>
    <font>
      <sz val="10"/>
      <name val="MS Sans Serif"/>
      <charset val="134"/>
    </font>
    <font>
      <sz val="10"/>
      <color indexed="8"/>
      <name val="Arial"/>
      <charset val="134"/>
    </font>
    <font>
      <b/>
      <sz val="15"/>
      <color theme="3"/>
      <name val="宋体"/>
      <charset val="134"/>
      <scheme val="minor"/>
    </font>
    <font>
      <sz val="12"/>
      <name val="官帕眉"/>
      <charset val="134"/>
    </font>
    <font>
      <sz val="11"/>
      <color theme="1"/>
      <name val="宋体"/>
      <charset val="134"/>
      <scheme val="minor"/>
    </font>
    <font>
      <sz val="12"/>
      <color indexed="8"/>
      <name val="宋体"/>
      <charset val="134"/>
    </font>
    <font>
      <sz val="11"/>
      <color indexed="17"/>
      <name val="宋体"/>
      <charset val="134"/>
    </font>
    <font>
      <sz val="12"/>
      <color indexed="8"/>
      <name val="永中宋体"/>
      <charset val="134"/>
    </font>
    <font>
      <sz val="11"/>
      <color theme="1"/>
      <name val="宋体"/>
      <charset val="0"/>
      <scheme val="minor"/>
    </font>
    <font>
      <sz val="11"/>
      <name val="宋体"/>
      <charset val="134"/>
    </font>
    <font>
      <sz val="12"/>
      <color indexed="8"/>
      <name val="楷体_GB2312"/>
      <charset val="134"/>
    </font>
    <font>
      <sz val="11"/>
      <color indexed="20"/>
      <name val="宋体"/>
      <charset val="134"/>
    </font>
    <font>
      <b/>
      <sz val="11"/>
      <color rgb="FFFA7D00"/>
      <name val="宋体"/>
      <charset val="0"/>
      <scheme val="minor"/>
    </font>
    <font>
      <sz val="12"/>
      <name val="Times New Roman"/>
      <charset val="134"/>
    </font>
    <font>
      <sz val="12"/>
      <name val="Arial"/>
      <charset val="134"/>
    </font>
    <font>
      <b/>
      <sz val="18"/>
      <color theme="3"/>
      <name val="宋体"/>
      <charset val="134"/>
      <scheme val="minor"/>
    </font>
    <font>
      <sz val="12"/>
      <color indexed="20"/>
      <name val="楷体_GB2312"/>
      <charset val="134"/>
    </font>
    <font>
      <sz val="7"/>
      <name val="Helv"/>
      <charset val="134"/>
    </font>
    <font>
      <sz val="11"/>
      <color indexed="9"/>
      <name val="宋体"/>
      <charset val="134"/>
    </font>
    <font>
      <sz val="12"/>
      <color indexed="17"/>
      <name val="楷体_GB2312"/>
      <charset val="134"/>
    </font>
    <font>
      <sz val="12"/>
      <color indexed="20"/>
      <name val="宋体"/>
      <charset val="134"/>
    </font>
    <font>
      <sz val="10"/>
      <name val="Helv"/>
      <charset val="134"/>
    </font>
    <font>
      <b/>
      <sz val="11"/>
      <color rgb="FF3F3F3F"/>
      <name val="宋体"/>
      <charset val="0"/>
      <scheme val="minor"/>
    </font>
    <font>
      <b/>
      <sz val="10"/>
      <name val="MS Sans Serif"/>
      <charset val="134"/>
    </font>
    <font>
      <sz val="12"/>
      <name val="Helv"/>
      <charset val="134"/>
    </font>
    <font>
      <sz val="11"/>
      <color rgb="FFFF0000"/>
      <name val="宋体"/>
      <charset val="0"/>
      <scheme val="minor"/>
    </font>
    <font>
      <sz val="11"/>
      <color rgb="FF9C6500"/>
      <name val="宋体"/>
      <charset val="0"/>
      <scheme val="minor"/>
    </font>
    <font>
      <sz val="11"/>
      <color indexed="8"/>
      <name val="宋体"/>
      <charset val="134"/>
    </font>
    <font>
      <b/>
      <sz val="13"/>
      <color indexed="56"/>
      <name val="宋体"/>
      <charset val="134"/>
    </font>
    <font>
      <sz val="11"/>
      <color rgb="FF3F3F76"/>
      <name val="宋体"/>
      <charset val="0"/>
      <scheme val="minor"/>
    </font>
    <font>
      <b/>
      <sz val="11"/>
      <color theme="1"/>
      <name val="宋体"/>
      <charset val="0"/>
      <scheme val="minor"/>
    </font>
    <font>
      <b/>
      <sz val="10"/>
      <name val="Tms Rmn"/>
      <charset val="134"/>
    </font>
    <font>
      <sz val="10.5"/>
      <color indexed="20"/>
      <name val="宋体"/>
      <charset val="134"/>
    </font>
    <font>
      <sz val="10"/>
      <name val="Arial"/>
      <charset val="134"/>
    </font>
    <font>
      <b/>
      <sz val="13"/>
      <color theme="3"/>
      <name val="宋体"/>
      <charset val="134"/>
      <scheme val="minor"/>
    </font>
    <font>
      <b/>
      <sz val="12"/>
      <name val="Arial"/>
      <charset val="134"/>
    </font>
    <font>
      <b/>
      <sz val="11"/>
      <color indexed="52"/>
      <name val="宋体"/>
      <charset val="134"/>
    </font>
    <font>
      <sz val="12"/>
      <color indexed="9"/>
      <name val="宋体"/>
      <charset val="134"/>
    </font>
    <font>
      <b/>
      <sz val="11"/>
      <color rgb="FFFFFFFF"/>
      <name val="宋体"/>
      <charset val="0"/>
      <scheme val="minor"/>
    </font>
    <font>
      <i/>
      <sz val="11"/>
      <color rgb="FF7F7F7F"/>
      <name val="宋体"/>
      <charset val="0"/>
      <scheme val="minor"/>
    </font>
    <font>
      <sz val="11"/>
      <color rgb="FF9C0006"/>
      <name val="宋体"/>
      <charset val="0"/>
      <scheme val="minor"/>
    </font>
    <font>
      <sz val="12"/>
      <color indexed="9"/>
      <name val="Helv"/>
      <charset val="134"/>
    </font>
    <font>
      <b/>
      <sz val="11"/>
      <color theme="3"/>
      <name val="宋体"/>
      <charset val="134"/>
      <scheme val="minor"/>
    </font>
    <font>
      <u/>
      <sz val="11"/>
      <color rgb="FF800080"/>
      <name val="宋体"/>
      <charset val="0"/>
      <scheme val="minor"/>
    </font>
    <font>
      <b/>
      <sz val="11"/>
      <color indexed="54"/>
      <name val="宋体"/>
      <charset val="134"/>
    </font>
    <font>
      <u/>
      <sz val="7.5"/>
      <color indexed="36"/>
      <name val="Arial"/>
      <charset val="134"/>
    </font>
    <font>
      <sz val="7"/>
      <color indexed="10"/>
      <name val="Helv"/>
      <charset val="134"/>
    </font>
    <font>
      <sz val="11"/>
      <color rgb="FF006100"/>
      <name val="宋体"/>
      <charset val="0"/>
      <scheme val="minor"/>
    </font>
    <font>
      <sz val="10"/>
      <color indexed="17"/>
      <name val="宋体"/>
      <charset val="134"/>
    </font>
    <font>
      <sz val="10"/>
      <name val="Geneva"/>
      <charset val="134"/>
    </font>
    <font>
      <b/>
      <sz val="18"/>
      <color indexed="56"/>
      <name val="宋体"/>
      <charset val="134"/>
    </font>
    <font>
      <u/>
      <sz val="11"/>
      <color rgb="FF0000FF"/>
      <name val="宋体"/>
      <charset val="0"/>
      <scheme val="minor"/>
    </font>
    <font>
      <b/>
      <sz val="11"/>
      <color indexed="9"/>
      <name val="宋体"/>
      <charset val="134"/>
    </font>
    <font>
      <b/>
      <sz val="11"/>
      <color indexed="63"/>
      <name val="宋体"/>
      <charset val="134"/>
    </font>
    <font>
      <sz val="12"/>
      <name val="바탕체"/>
      <charset val="134"/>
    </font>
    <font>
      <sz val="11"/>
      <color indexed="60"/>
      <name val="宋体"/>
      <charset val="134"/>
    </font>
    <font>
      <sz val="10"/>
      <color indexed="8"/>
      <name val="MS Sans Serif"/>
      <charset val="134"/>
    </font>
    <font>
      <sz val="12"/>
      <name val="Courier"/>
      <charset val="134"/>
    </font>
    <font>
      <sz val="12"/>
      <color indexed="16"/>
      <name val="宋体"/>
      <charset val="134"/>
    </font>
    <font>
      <sz val="11"/>
      <color indexed="10"/>
      <name val="宋体"/>
      <charset val="134"/>
    </font>
    <font>
      <u/>
      <sz val="12"/>
      <color indexed="20"/>
      <name val="宋体"/>
      <charset val="134"/>
    </font>
    <font>
      <i/>
      <sz val="11"/>
      <color indexed="23"/>
      <name val="宋体"/>
      <charset val="134"/>
    </font>
    <font>
      <sz val="10"/>
      <color indexed="20"/>
      <name val="Arial"/>
      <charset val="134"/>
    </font>
    <font>
      <sz val="10"/>
      <color indexed="17"/>
      <name val="Arial"/>
      <charset val="134"/>
    </font>
    <font>
      <u/>
      <sz val="12"/>
      <color indexed="12"/>
      <name val="宋体"/>
      <charset val="134"/>
    </font>
    <font>
      <sz val="11"/>
      <color indexed="62"/>
      <name val="宋体"/>
      <charset val="134"/>
    </font>
    <font>
      <sz val="10.5"/>
      <color indexed="17"/>
      <name val="宋体"/>
      <charset val="134"/>
    </font>
    <font>
      <sz val="10"/>
      <color indexed="20"/>
      <name val="宋体"/>
      <charset val="134"/>
    </font>
    <font>
      <b/>
      <sz val="11"/>
      <color indexed="8"/>
      <name val="宋体"/>
      <charset val="134"/>
    </font>
    <font>
      <sz val="18"/>
      <color indexed="54"/>
      <name val="宋体"/>
      <charset val="134"/>
    </font>
    <font>
      <sz val="8"/>
      <name val="Arial"/>
      <charset val="134"/>
    </font>
    <font>
      <u/>
      <sz val="7.5"/>
      <color indexed="12"/>
      <name val="Arial"/>
      <charset val="134"/>
    </font>
    <font>
      <b/>
      <sz val="18"/>
      <color indexed="62"/>
      <name val="宋体"/>
      <charset val="134"/>
    </font>
    <font>
      <b/>
      <sz val="18"/>
      <name val="Arial"/>
      <charset val="134"/>
    </font>
    <font>
      <b/>
      <sz val="12"/>
      <color indexed="8"/>
      <name val="宋体"/>
      <charset val="134"/>
    </font>
    <font>
      <sz val="11"/>
      <color indexed="52"/>
      <name val="宋体"/>
      <charset val="134"/>
    </font>
    <font>
      <b/>
      <sz val="14"/>
      <name val="楷体"/>
      <charset val="134"/>
    </font>
    <font>
      <sz val="12"/>
      <name val="新細明體"/>
      <charset val="134"/>
    </font>
    <font>
      <b/>
      <sz val="9"/>
      <name val="Arial"/>
      <charset val="134"/>
    </font>
    <font>
      <sz val="7"/>
      <name val="Small Fonts"/>
      <charset val="134"/>
    </font>
    <font>
      <b/>
      <sz val="13"/>
      <color indexed="54"/>
      <name val="宋体"/>
      <charset val="134"/>
    </font>
    <font>
      <b/>
      <sz val="11"/>
      <color indexed="56"/>
      <name val="宋体"/>
      <charset val="134"/>
    </font>
    <font>
      <b/>
      <i/>
      <sz val="16"/>
      <name val="Helv"/>
      <charset val="134"/>
    </font>
    <font>
      <sz val="10"/>
      <name val="楷体"/>
      <charset val="134"/>
    </font>
    <font>
      <b/>
      <sz val="15"/>
      <color indexed="56"/>
      <name val="宋体"/>
      <charset val="134"/>
    </font>
    <font>
      <b/>
      <sz val="15"/>
      <color indexed="54"/>
      <name val="宋体"/>
      <charset val="134"/>
    </font>
    <font>
      <sz val="10"/>
      <name val="Courier"/>
      <charset val="134"/>
    </font>
    <font>
      <b/>
      <sz val="16"/>
      <name val="黑体"/>
      <charset val="134"/>
    </font>
    <font>
      <b/>
      <sz val="16"/>
      <name val="Times New Roman"/>
      <charset val="134"/>
    </font>
    <font>
      <sz val="9"/>
      <name val="宋体"/>
      <charset val="134"/>
    </font>
    <font>
      <b/>
      <sz val="9"/>
      <name val="宋体"/>
      <charset val="134"/>
    </font>
  </fonts>
  <fills count="6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2"/>
        <bgColor indexed="64"/>
      </patternFill>
    </fill>
    <fill>
      <patternFill patternType="solid">
        <fgColor theme="8" tint="0.399975585192419"/>
        <bgColor indexed="64"/>
      </patternFill>
    </fill>
    <fill>
      <patternFill patternType="solid">
        <fgColor indexed="53"/>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22"/>
        <bgColor indexed="64"/>
      </patternFill>
    </fill>
    <fill>
      <patternFill patternType="solid">
        <fgColor indexed="27"/>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indexed="44"/>
        <bgColor indexed="64"/>
      </patternFill>
    </fill>
    <fill>
      <patternFill patternType="solid">
        <fgColor indexed="45"/>
        <bgColor indexed="64"/>
      </patternFill>
    </fill>
    <fill>
      <patternFill patternType="solid">
        <fgColor rgb="FFF2F2F2"/>
        <bgColor indexed="64"/>
      </patternFill>
    </fill>
    <fill>
      <patternFill patternType="solid">
        <fgColor indexed="26"/>
        <bgColor indexed="64"/>
      </patternFill>
    </fill>
    <fill>
      <patternFill patternType="solid">
        <fgColor theme="4" tint="0.799981688894314"/>
        <bgColor indexed="64"/>
      </patternFill>
    </fill>
    <fill>
      <patternFill patternType="solid">
        <fgColor indexed="29"/>
        <bgColor indexed="64"/>
      </patternFill>
    </fill>
    <fill>
      <patternFill patternType="solid">
        <fgColor indexed="46"/>
        <bgColor indexed="64"/>
      </patternFill>
    </fill>
    <fill>
      <patternFill patternType="solid">
        <fgColor theme="4"/>
        <bgColor indexed="64"/>
      </patternFill>
    </fill>
    <fill>
      <patternFill patternType="solid">
        <fgColor theme="8"/>
        <bgColor indexed="64"/>
      </patternFill>
    </fill>
    <fill>
      <patternFill patternType="solid">
        <fgColor indexed="15"/>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indexed="31"/>
        <bgColor indexed="64"/>
      </patternFill>
    </fill>
    <fill>
      <patternFill patternType="solid">
        <fgColor indexed="49"/>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5"/>
        <bgColor indexed="64"/>
      </patternFill>
    </fill>
    <fill>
      <patternFill patternType="gray0625"/>
    </fill>
    <fill>
      <patternFill patternType="solid">
        <fgColor indexed="36"/>
        <bgColor indexed="64"/>
      </patternFill>
    </fill>
    <fill>
      <patternFill patternType="solid">
        <fgColor indexed="47"/>
        <bgColor indexed="64"/>
      </patternFill>
    </fill>
    <fill>
      <patternFill patternType="solid">
        <fgColor indexed="51"/>
        <bgColor indexed="64"/>
      </patternFill>
    </fill>
    <fill>
      <patternFill patternType="solid">
        <fgColor theme="7"/>
        <bgColor indexed="64"/>
      </patternFill>
    </fill>
    <fill>
      <patternFill patternType="solid">
        <fgColor indexed="30"/>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indexed="52"/>
        <bgColor indexed="64"/>
      </patternFill>
    </fill>
    <fill>
      <patternFill patternType="solid">
        <fgColor indexed="12"/>
        <bgColor indexed="64"/>
      </patternFill>
    </fill>
    <fill>
      <patternFill patternType="solid">
        <fgColor theme="7" tint="0.599993896298105"/>
        <bgColor indexed="64"/>
      </patternFill>
    </fill>
    <fill>
      <patternFill patternType="solid">
        <fgColor indexed="55"/>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indexed="54"/>
        <bgColor indexed="64"/>
      </patternFill>
    </fill>
    <fill>
      <patternFill patternType="solid">
        <fgColor theme="4" tint="0.599993896298105"/>
        <bgColor indexed="64"/>
      </patternFill>
    </fill>
    <fill>
      <patternFill patternType="solid">
        <fgColor indexed="43"/>
        <bgColor indexed="64"/>
      </patternFill>
    </fill>
    <fill>
      <patternFill patternType="solid">
        <fgColor indexed="11"/>
        <bgColor indexed="64"/>
      </patternFill>
    </fill>
    <fill>
      <patternFill patternType="solid">
        <fgColor indexed="57"/>
        <bgColor indexed="64"/>
      </patternFill>
    </fill>
    <fill>
      <patternFill patternType="lightUp">
        <fgColor indexed="9"/>
        <bgColor indexed="55"/>
      </patternFill>
    </fill>
    <fill>
      <patternFill patternType="solid">
        <fgColor indexed="10"/>
        <bgColor indexed="64"/>
      </patternFill>
    </fill>
    <fill>
      <patternFill patternType="solid">
        <fgColor indexed="25"/>
        <bgColor indexed="64"/>
      </patternFill>
    </fill>
    <fill>
      <patternFill patternType="solid">
        <fgColor indexed="62"/>
        <bgColor indexed="64"/>
      </patternFill>
    </fill>
    <fill>
      <patternFill patternType="lightUp">
        <fgColor indexed="9"/>
        <bgColor indexed="29"/>
      </patternFill>
    </fill>
    <fill>
      <patternFill patternType="mediumGray">
        <fgColor indexed="22"/>
      </patternFill>
    </fill>
    <fill>
      <patternFill patternType="lightUp">
        <fgColor indexed="9"/>
        <bgColor indexed="22"/>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rgb="FF000000"/>
      </left>
      <right style="thin">
        <color rgb="FF000000"/>
      </right>
      <top/>
      <bottom style="thin">
        <color rgb="FF000000"/>
      </bottom>
      <diagonal/>
    </border>
    <border>
      <left style="thin">
        <color auto="1"/>
      </left>
      <right/>
      <top style="thin">
        <color auto="1"/>
      </top>
      <bottom/>
      <diagonal/>
    </border>
    <border>
      <left style="thin">
        <color theme="1"/>
      </left>
      <right style="thin">
        <color theme="1"/>
      </right>
      <top style="thin">
        <color theme="1"/>
      </top>
      <bottom style="thin">
        <color theme="1"/>
      </bottom>
      <diagonal/>
    </border>
    <border>
      <left style="thin">
        <color auto="1"/>
      </left>
      <right/>
      <top/>
      <bottom style="thin">
        <color auto="1"/>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right/>
      <top style="thin">
        <color auto="1"/>
      </top>
      <bottom style="double">
        <color auto="1"/>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style="thin">
        <color auto="1"/>
      </right>
      <top/>
      <bottom style="thin">
        <color auto="1"/>
      </bottom>
      <diagonal/>
    </border>
    <border>
      <left/>
      <right/>
      <top/>
      <bottom style="medium">
        <color indexed="44"/>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double">
        <color indexed="52"/>
      </bottom>
      <diagonal/>
    </border>
    <border>
      <left/>
      <right/>
      <top/>
      <bottom style="thick">
        <color indexed="44"/>
      </bottom>
      <diagonal/>
    </border>
    <border>
      <left/>
      <right/>
      <top/>
      <bottom style="thick">
        <color indexed="62"/>
      </bottom>
      <diagonal/>
    </border>
    <border>
      <left/>
      <right/>
      <top/>
      <bottom style="thick">
        <color indexed="49"/>
      </bottom>
      <diagonal/>
    </border>
    <border>
      <left/>
      <right/>
      <top style="thin">
        <color auto="1"/>
      </top>
      <bottom style="thin">
        <color auto="1"/>
      </bottom>
      <diagonal/>
    </border>
    <border>
      <left/>
      <right/>
      <top/>
      <bottom style="medium">
        <color indexed="30"/>
      </bottom>
      <diagonal/>
    </border>
    <border>
      <left/>
      <right/>
      <top/>
      <bottom style="medium">
        <color auto="1"/>
      </bottom>
      <diagonal/>
    </border>
  </borders>
  <cellStyleXfs count="568">
    <xf numFmtId="0" fontId="0" fillId="0" borderId="0"/>
    <xf numFmtId="42" fontId="22" fillId="0" borderId="0" applyFont="0" applyFill="0" applyBorder="0" applyAlignment="0" applyProtection="0">
      <alignment vertical="center"/>
    </xf>
    <xf numFmtId="0" fontId="26" fillId="11" borderId="0" applyNumberFormat="0" applyBorder="0" applyAlignment="0" applyProtection="0">
      <alignment vertical="center"/>
    </xf>
    <xf numFmtId="0" fontId="47" fillId="29" borderId="22" applyNumberFormat="0" applyAlignment="0" applyProtection="0">
      <alignment vertical="center"/>
    </xf>
    <xf numFmtId="0" fontId="13" fillId="10" borderId="0" applyNumberFormat="0" applyBorder="0" applyAlignment="0" applyProtection="0">
      <alignment vertical="center"/>
    </xf>
    <xf numFmtId="44" fontId="22" fillId="0" borderId="0" applyFont="0" applyFill="0" applyBorder="0" applyAlignment="0" applyProtection="0">
      <alignment vertical="center"/>
    </xf>
    <xf numFmtId="0" fontId="17" fillId="0" borderId="0">
      <alignment horizontal="center" wrapText="1"/>
      <protection locked="0"/>
    </xf>
    <xf numFmtId="41" fontId="22" fillId="0" borderId="0" applyFont="0" applyFill="0" applyBorder="0" applyAlignment="0" applyProtection="0">
      <alignment vertical="center"/>
    </xf>
    <xf numFmtId="0" fontId="23" fillId="9" borderId="0" applyNumberFormat="0" applyBorder="0" applyAlignment="0" applyProtection="0"/>
    <xf numFmtId="0" fontId="54" fillId="9" borderId="30" applyNumberFormat="0" applyAlignment="0" applyProtection="0">
      <alignment vertical="center"/>
    </xf>
    <xf numFmtId="0" fontId="26" fillId="42" borderId="0" applyNumberFormat="0" applyBorder="0" applyAlignment="0" applyProtection="0">
      <alignment vertical="center"/>
    </xf>
    <xf numFmtId="0" fontId="58" fillId="44" borderId="0" applyNumberFormat="0" applyBorder="0" applyAlignment="0" applyProtection="0">
      <alignment vertical="center"/>
    </xf>
    <xf numFmtId="0" fontId="24" fillId="10" borderId="0" applyNumberFormat="0" applyBorder="0" applyAlignment="0" applyProtection="0">
      <alignment vertical="center"/>
    </xf>
    <xf numFmtId="43" fontId="22" fillId="0" borderId="0" applyFont="0" applyFill="0" applyBorder="0" applyAlignment="0" applyProtection="0">
      <alignment vertical="center"/>
    </xf>
    <xf numFmtId="0" fontId="24" fillId="4" borderId="0" applyNumberFormat="0" applyBorder="0" applyAlignment="0" applyProtection="0">
      <alignment vertical="center"/>
    </xf>
    <xf numFmtId="0" fontId="14" fillId="8" borderId="0" applyNumberFormat="0" applyBorder="0" applyAlignment="0" applyProtection="0">
      <alignment vertical="center"/>
    </xf>
    <xf numFmtId="184" fontId="51" fillId="0" borderId="32" applyFill="0" applyProtection="0">
      <alignment horizontal="right"/>
    </xf>
    <xf numFmtId="0" fontId="29" fillId="14" borderId="0" applyNumberFormat="0" applyBorder="0" applyAlignment="0" applyProtection="0">
      <alignment vertical="center"/>
    </xf>
    <xf numFmtId="0" fontId="55" fillId="49" borderId="0" applyNumberFormat="0" applyBorder="0" applyAlignment="0" applyProtection="0"/>
    <xf numFmtId="0" fontId="69" fillId="0" borderId="0" applyNumberFormat="0" applyFill="0" applyBorder="0" applyAlignment="0" applyProtection="0">
      <alignment vertical="center"/>
    </xf>
    <xf numFmtId="0" fontId="29" fillId="14" borderId="0" applyNumberFormat="0" applyBorder="0" applyAlignment="0" applyProtection="0">
      <alignment vertical="center"/>
    </xf>
    <xf numFmtId="9" fontId="22" fillId="0" borderId="0" applyFont="0" applyFill="0" applyBorder="0" applyAlignment="0" applyProtection="0">
      <alignment vertical="center"/>
    </xf>
    <xf numFmtId="0" fontId="61" fillId="0" borderId="0" applyNumberFormat="0" applyFill="0" applyBorder="0" applyAlignment="0" applyProtection="0">
      <alignment vertical="center"/>
    </xf>
    <xf numFmtId="0" fontId="0" fillId="0" borderId="0"/>
    <xf numFmtId="0" fontId="31" fillId="0" borderId="0"/>
    <xf numFmtId="0" fontId="22" fillId="31" borderId="27" applyNumberFormat="0" applyFont="0" applyAlignment="0" applyProtection="0">
      <alignment vertical="center"/>
    </xf>
    <xf numFmtId="0" fontId="14" fillId="30" borderId="0" applyNumberFormat="0" applyBorder="0" applyAlignment="0" applyProtection="0">
      <alignment vertical="center"/>
    </xf>
    <xf numFmtId="0" fontId="34" fillId="14" borderId="0" applyNumberFormat="0" applyBorder="0" applyAlignment="0" applyProtection="0">
      <alignment vertical="center"/>
    </xf>
    <xf numFmtId="0" fontId="29" fillId="14" borderId="0" applyNumberFormat="0" applyBorder="0" applyAlignment="0" applyProtection="0">
      <alignment vertical="center"/>
    </xf>
    <xf numFmtId="0" fontId="60" fillId="0" borderId="0" applyNumberFormat="0" applyFill="0" applyBorder="0" applyAlignment="0" applyProtection="0">
      <alignment vertical="center"/>
    </xf>
    <xf numFmtId="0" fontId="24" fillId="4" borderId="0" applyNumberFormat="0" applyBorder="0" applyAlignment="0" applyProtection="0">
      <alignment vertical="center"/>
    </xf>
    <xf numFmtId="0" fontId="34" fillId="14" borderId="0" applyNumberFormat="0" applyBorder="0" applyAlignment="0" applyProtection="0">
      <alignment vertical="center"/>
    </xf>
    <xf numFmtId="0" fontId="43" fillId="0" borderId="0" applyNumberFormat="0" applyFill="0" applyBorder="0" applyAlignment="0" applyProtection="0">
      <alignment vertical="center"/>
    </xf>
    <xf numFmtId="0" fontId="31" fillId="0" borderId="0"/>
    <xf numFmtId="193" fontId="27" fillId="0" borderId="1">
      <alignment vertical="center"/>
      <protection locked="0"/>
    </xf>
    <xf numFmtId="0" fontId="29" fillId="14" borderId="0" applyNumberFormat="0" applyBorder="0" applyAlignment="0" applyProtection="0">
      <alignment vertical="center"/>
    </xf>
    <xf numFmtId="0" fontId="33"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4" fillId="4" borderId="0" applyNumberFormat="0" applyBorder="0" applyAlignment="0" applyProtection="0">
      <alignment vertical="center"/>
    </xf>
    <xf numFmtId="0" fontId="0" fillId="16" borderId="23" applyNumberFormat="0" applyFont="0" applyAlignment="0" applyProtection="0">
      <alignment vertical="center"/>
    </xf>
    <xf numFmtId="0" fontId="20" fillId="0" borderId="21" applyNumberFormat="0" applyFill="0" applyAlignment="0" applyProtection="0">
      <alignment vertical="center"/>
    </xf>
    <xf numFmtId="193" fontId="27" fillId="0" borderId="1">
      <alignment vertical="center"/>
      <protection locked="0"/>
    </xf>
    <xf numFmtId="0" fontId="31" fillId="0" borderId="0"/>
    <xf numFmtId="0" fontId="52" fillId="0" borderId="21" applyNumberFormat="0" applyFill="0" applyAlignment="0" applyProtection="0">
      <alignment vertical="center"/>
    </xf>
    <xf numFmtId="0" fontId="14" fillId="7" borderId="0" applyNumberFormat="0" applyBorder="0" applyAlignment="0" applyProtection="0">
      <alignment vertical="center"/>
    </xf>
    <xf numFmtId="0" fontId="60" fillId="0" borderId="34" applyNumberFormat="0" applyFill="0" applyAlignment="0" applyProtection="0">
      <alignment vertical="center"/>
    </xf>
    <xf numFmtId="0" fontId="14" fillId="28" borderId="0" applyNumberFormat="0" applyBorder="0" applyAlignment="0" applyProtection="0">
      <alignment vertical="center"/>
    </xf>
    <xf numFmtId="0" fontId="40" fillId="15" borderId="25" applyNumberFormat="0" applyAlignment="0" applyProtection="0">
      <alignment vertical="center"/>
    </xf>
    <xf numFmtId="0" fontId="30" fillId="15" borderId="22" applyNumberFormat="0" applyAlignment="0" applyProtection="0">
      <alignment vertical="center"/>
    </xf>
    <xf numFmtId="0" fontId="19" fillId="0" borderId="0">
      <alignment vertical="top"/>
    </xf>
    <xf numFmtId="0" fontId="56" fillId="41" borderId="31" applyNumberFormat="0" applyAlignment="0" applyProtection="0">
      <alignment vertical="center"/>
    </xf>
    <xf numFmtId="1" fontId="27" fillId="0" borderId="1">
      <alignment vertical="center"/>
      <protection locked="0"/>
    </xf>
    <xf numFmtId="0" fontId="24" fillId="4" borderId="0" applyNumberFormat="0" applyBorder="0" applyAlignment="0" applyProtection="0">
      <alignment vertical="center"/>
    </xf>
    <xf numFmtId="0" fontId="26" fillId="50" borderId="0" applyNumberFormat="0" applyBorder="0" applyAlignment="0" applyProtection="0">
      <alignment vertical="center"/>
    </xf>
    <xf numFmtId="0" fontId="24" fillId="4" borderId="0" applyNumberFormat="0" applyBorder="0" applyAlignment="0" applyProtection="0">
      <alignment vertical="center"/>
    </xf>
    <xf numFmtId="204" fontId="0" fillId="0" borderId="0" applyFont="0" applyFill="0" applyBorder="0" applyAlignment="0" applyProtection="0"/>
    <xf numFmtId="0" fontId="14" fillId="33" borderId="0" applyNumberFormat="0" applyBorder="0" applyAlignment="0" applyProtection="0">
      <alignment vertical="center"/>
    </xf>
    <xf numFmtId="0" fontId="29" fillId="14" borderId="0" applyNumberFormat="0" applyBorder="0" applyAlignment="0" applyProtection="0">
      <alignment vertical="center"/>
    </xf>
    <xf numFmtId="0" fontId="16" fillId="0" borderId="20" applyNumberFormat="0" applyFill="0" applyAlignment="0" applyProtection="0">
      <alignment vertical="center"/>
    </xf>
    <xf numFmtId="0" fontId="48" fillId="0" borderId="28" applyNumberFormat="0" applyFill="0" applyAlignment="0" applyProtection="0">
      <alignment vertical="center"/>
    </xf>
    <xf numFmtId="0" fontId="50" fillId="19" borderId="0" applyNumberFormat="0" applyBorder="0" applyAlignment="0" applyProtection="0">
      <alignment vertical="center"/>
    </xf>
    <xf numFmtId="0" fontId="0" fillId="0" borderId="0"/>
    <xf numFmtId="0" fontId="65" fillId="51" borderId="0" applyNumberFormat="0" applyBorder="0" applyAlignment="0" applyProtection="0">
      <alignment vertical="center"/>
    </xf>
    <xf numFmtId="0" fontId="44" fillId="25" borderId="0" applyNumberFormat="0" applyBorder="0" applyAlignment="0" applyProtection="0">
      <alignment vertical="center"/>
    </xf>
    <xf numFmtId="0" fontId="31" fillId="0" borderId="0"/>
    <xf numFmtId="0" fontId="26" fillId="12" borderId="0" applyNumberFormat="0" applyBorder="0" applyAlignment="0" applyProtection="0">
      <alignment vertical="center"/>
    </xf>
    <xf numFmtId="0" fontId="14" fillId="20" borderId="0" applyNumberFormat="0" applyBorder="0" applyAlignment="0" applyProtection="0">
      <alignment vertical="center"/>
    </xf>
    <xf numFmtId="0" fontId="26" fillId="17" borderId="0" applyNumberFormat="0" applyBorder="0" applyAlignment="0" applyProtection="0">
      <alignment vertical="center"/>
    </xf>
    <xf numFmtId="0" fontId="0" fillId="0" borderId="0">
      <alignment vertical="center"/>
    </xf>
    <xf numFmtId="0" fontId="26" fillId="55" borderId="0" applyNumberFormat="0" applyBorder="0" applyAlignment="0" applyProtection="0">
      <alignment vertical="center"/>
    </xf>
    <xf numFmtId="0" fontId="71" fillId="9" borderId="36" applyNumberFormat="0" applyAlignment="0" applyProtection="0">
      <alignment vertical="center"/>
    </xf>
    <xf numFmtId="0" fontId="26" fillId="52" borderId="0" applyNumberFormat="0" applyBorder="0" applyAlignment="0" applyProtection="0">
      <alignment vertical="center"/>
    </xf>
    <xf numFmtId="0" fontId="13" fillId="4" borderId="0" applyNumberFormat="0" applyBorder="0" applyAlignment="0" applyProtection="0">
      <alignment vertical="center"/>
    </xf>
    <xf numFmtId="0" fontId="38" fillId="14" borderId="0" applyNumberFormat="0" applyBorder="0" applyAlignment="0" applyProtection="0">
      <alignment vertical="center"/>
    </xf>
    <xf numFmtId="0" fontId="26" fillId="45" borderId="0" applyNumberFormat="0" applyBorder="0" applyAlignment="0" applyProtection="0">
      <alignment vertical="center"/>
    </xf>
    <xf numFmtId="41" fontId="0" fillId="0" borderId="0" applyFont="0" applyFill="0" applyBorder="0" applyAlignment="0" applyProtection="0">
      <alignment vertical="center"/>
    </xf>
    <xf numFmtId="0" fontId="14" fillId="23" borderId="0" applyNumberFormat="0" applyBorder="0" applyAlignment="0" applyProtection="0">
      <alignment vertical="center"/>
    </xf>
    <xf numFmtId="0" fontId="21" fillId="0" borderId="0"/>
    <xf numFmtId="0" fontId="14" fillId="38" borderId="0" applyNumberFormat="0" applyBorder="0" applyAlignment="0" applyProtection="0">
      <alignment vertical="center"/>
    </xf>
    <xf numFmtId="0" fontId="51" fillId="0" borderId="0"/>
    <xf numFmtId="0" fontId="26" fillId="53" borderId="0" applyNumberFormat="0" applyBorder="0" applyAlignment="0" applyProtection="0">
      <alignment vertical="center"/>
    </xf>
    <xf numFmtId="0" fontId="26" fillId="48" borderId="0" applyNumberFormat="0" applyBorder="0" applyAlignment="0" applyProtection="0">
      <alignment vertical="center"/>
    </xf>
    <xf numFmtId="203" fontId="51" fillId="0" borderId="0"/>
    <xf numFmtId="183" fontId="0" fillId="0" borderId="0" applyFont="0" applyFill="0" applyBorder="0" applyAlignment="0" applyProtection="0"/>
    <xf numFmtId="0" fontId="14" fillId="21" borderId="0" applyNumberFormat="0" applyBorder="0" applyAlignment="0" applyProtection="0">
      <alignment vertical="center"/>
    </xf>
    <xf numFmtId="0" fontId="13" fillId="4" borderId="0" applyNumberFormat="0" applyBorder="0" applyAlignment="0" applyProtection="0">
      <alignment vertical="center"/>
    </xf>
    <xf numFmtId="0" fontId="26" fillId="40" borderId="0" applyNumberFormat="0" applyBorder="0" applyAlignment="0" applyProtection="0">
      <alignment vertical="center"/>
    </xf>
    <xf numFmtId="0" fontId="50" fillId="19" borderId="0" applyNumberFormat="0" applyBorder="0" applyAlignment="0" applyProtection="0">
      <alignment vertical="center"/>
    </xf>
    <xf numFmtId="0" fontId="14" fillId="5" borderId="0" applyNumberFormat="0" applyBorder="0" applyAlignment="0" applyProtection="0">
      <alignment vertical="center"/>
    </xf>
    <xf numFmtId="0" fontId="14" fillId="32" borderId="0" applyNumberFormat="0" applyBorder="0" applyAlignment="0" applyProtection="0">
      <alignment vertical="center"/>
    </xf>
    <xf numFmtId="0" fontId="39" fillId="0" borderId="0"/>
    <xf numFmtId="0" fontId="73" fillId="56" borderId="0" applyNumberFormat="0" applyBorder="0" applyAlignment="0" applyProtection="0">
      <alignment vertical="center"/>
    </xf>
    <xf numFmtId="0" fontId="26" fillId="43" borderId="0" applyNumberFormat="0" applyBorder="0" applyAlignment="0" applyProtection="0">
      <alignment vertical="center"/>
    </xf>
    <xf numFmtId="0" fontId="29" fillId="14" borderId="0" applyNumberFormat="0" applyBorder="0" applyAlignment="0" applyProtection="0">
      <alignment vertical="center"/>
    </xf>
    <xf numFmtId="0" fontId="18" fillId="0" borderId="0"/>
    <xf numFmtId="0" fontId="14" fillId="24" borderId="0" applyNumberFormat="0" applyBorder="0" applyAlignment="0" applyProtection="0">
      <alignment vertical="center"/>
    </xf>
    <xf numFmtId="0" fontId="75" fillId="0" borderId="0"/>
    <xf numFmtId="0" fontId="51" fillId="0" borderId="3" applyNumberFormat="0" applyFill="0" applyProtection="0">
      <alignment horizontal="right"/>
    </xf>
    <xf numFmtId="0" fontId="0" fillId="0" borderId="0" applyFont="0" applyFill="0" applyBorder="0" applyAlignment="0" applyProtection="0"/>
    <xf numFmtId="0" fontId="28" fillId="10" borderId="0" applyNumberFormat="0" applyBorder="0" applyAlignment="0" applyProtection="0">
      <alignment vertical="center"/>
    </xf>
    <xf numFmtId="40" fontId="0" fillId="0" borderId="0" applyFont="0" applyFill="0" applyBorder="0" applyAlignment="0" applyProtection="0"/>
    <xf numFmtId="41" fontId="0" fillId="0" borderId="0" applyFont="0" applyFill="0" applyBorder="0" applyAlignment="0" applyProtection="0"/>
    <xf numFmtId="0" fontId="31" fillId="0" borderId="0"/>
    <xf numFmtId="0" fontId="39" fillId="0" borderId="0"/>
    <xf numFmtId="1" fontId="27" fillId="0" borderId="1">
      <alignment vertical="center"/>
      <protection locked="0"/>
    </xf>
    <xf numFmtId="1" fontId="51" fillId="0" borderId="32" applyFill="0" applyProtection="0">
      <alignment horizontal="center"/>
    </xf>
    <xf numFmtId="0" fontId="8" fillId="0" borderId="0"/>
    <xf numFmtId="0" fontId="77" fillId="0" borderId="0" applyNumberFormat="0" applyFill="0" applyBorder="0" applyAlignment="0" applyProtection="0">
      <alignment vertical="center"/>
    </xf>
    <xf numFmtId="198" fontId="0" fillId="0" borderId="0" applyFont="0" applyFill="0" applyBorder="0" applyAlignment="0" applyProtection="0"/>
    <xf numFmtId="0" fontId="34" fillId="14" borderId="0" applyNumberFormat="0" applyBorder="0" applyAlignment="0" applyProtection="0">
      <alignment vertical="center"/>
    </xf>
    <xf numFmtId="179" fontId="0" fillId="0" borderId="0" applyFont="0" applyFill="0" applyBorder="0" applyAlignment="0" applyProtection="0"/>
    <xf numFmtId="199" fontId="0" fillId="0" borderId="0" applyFont="0" applyFill="0" applyBorder="0" applyAlignment="0" applyProtection="0"/>
    <xf numFmtId="0" fontId="79" fillId="0" borderId="0" applyNumberFormat="0" applyFill="0" applyBorder="0" applyAlignment="0" applyProtection="0">
      <alignment vertical="center"/>
    </xf>
    <xf numFmtId="207" fontId="0" fillId="0" borderId="0" applyFont="0" applyFill="0" applyBorder="0" applyAlignment="0" applyProtection="0"/>
    <xf numFmtId="0" fontId="24" fillId="4" borderId="0" applyNumberFormat="0" applyBorder="0" applyAlignment="0" applyProtection="0">
      <alignment vertical="center"/>
    </xf>
    <xf numFmtId="0" fontId="15" fillId="5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37" fillId="4" borderId="0" applyNumberFormat="0" applyBorder="0" applyAlignment="0" applyProtection="0">
      <alignment vertical="center"/>
    </xf>
    <xf numFmtId="0" fontId="24"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66" fillId="10" borderId="0" applyNumberFormat="0" applyBorder="0" applyAlignment="0" applyProtection="0">
      <alignment vertical="center"/>
    </xf>
    <xf numFmtId="0" fontId="81" fillId="4" borderId="0" applyNumberFormat="0" applyBorder="0" applyAlignment="0" applyProtection="0"/>
    <xf numFmtId="0" fontId="24" fillId="4" borderId="0" applyNumberFormat="0" applyBorder="0" applyAlignment="0" applyProtection="0">
      <alignment vertical="center"/>
    </xf>
    <xf numFmtId="0" fontId="13" fillId="4" borderId="0" applyNumberFormat="0" applyBorder="0" applyAlignment="0" applyProtection="0">
      <alignment vertical="center"/>
    </xf>
    <xf numFmtId="0" fontId="8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182" fontId="0" fillId="0" borderId="0" applyFont="0" applyFill="0" applyBorder="0" applyAlignment="0" applyProtection="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1" fillId="0" borderId="0"/>
    <xf numFmtId="0" fontId="86" fillId="0" borderId="37" applyNumberFormat="0" applyFill="0" applyAlignment="0" applyProtection="0">
      <alignment vertical="center"/>
    </xf>
    <xf numFmtId="0" fontId="37" fillId="4" borderId="0" applyNumberFormat="0" applyBorder="0" applyAlignment="0" applyProtection="0">
      <alignment vertical="center"/>
    </xf>
    <xf numFmtId="0" fontId="31" fillId="0" borderId="0"/>
    <xf numFmtId="0" fontId="0" fillId="0" borderId="0">
      <alignment vertical="center"/>
    </xf>
    <xf numFmtId="0" fontId="0" fillId="0" borderId="0"/>
    <xf numFmtId="0" fontId="83" fillId="36" borderId="30" applyNumberFormat="0" applyAlignment="0" applyProtection="0">
      <alignment vertical="center"/>
    </xf>
    <xf numFmtId="0" fontId="45" fillId="0" borderId="0">
      <alignment vertical="center"/>
    </xf>
    <xf numFmtId="0" fontId="84" fillId="10" borderId="0" applyNumberFormat="0" applyBorder="0" applyAlignment="0" applyProtection="0">
      <alignment vertical="center"/>
    </xf>
    <xf numFmtId="0" fontId="0" fillId="0" borderId="0">
      <alignment vertical="center"/>
    </xf>
    <xf numFmtId="0" fontId="24" fillId="4" borderId="0" applyNumberFormat="0" applyBorder="0" applyAlignment="0" applyProtection="0">
      <alignment vertical="center"/>
    </xf>
    <xf numFmtId="0" fontId="0" fillId="0" borderId="0">
      <alignment vertical="center"/>
    </xf>
    <xf numFmtId="0" fontId="29" fillId="14" borderId="0" applyNumberFormat="0" applyBorder="0" applyAlignment="0" applyProtection="0">
      <alignment vertical="center"/>
    </xf>
    <xf numFmtId="0" fontId="24" fillId="4" borderId="0" applyNumberFormat="0" applyBorder="0" applyAlignment="0" applyProtection="0">
      <alignment vertical="center"/>
    </xf>
    <xf numFmtId="0" fontId="24" fillId="10" borderId="0" applyNumberFormat="0" applyBorder="0" applyAlignment="0" applyProtection="0">
      <alignment vertical="center"/>
    </xf>
    <xf numFmtId="0" fontId="37" fillId="4" borderId="0" applyNumberFormat="0" applyBorder="0" applyAlignment="0" applyProtection="0">
      <alignment vertical="center"/>
    </xf>
    <xf numFmtId="0" fontId="29" fillId="19" borderId="0" applyNumberFormat="0" applyBorder="0" applyAlignment="0" applyProtection="0">
      <alignment vertical="center"/>
    </xf>
    <xf numFmtId="0" fontId="34" fillId="14" borderId="0" applyNumberFormat="0" applyBorder="0" applyAlignment="0" applyProtection="0">
      <alignment vertical="center"/>
    </xf>
    <xf numFmtId="0" fontId="13" fillId="10" borderId="0" applyNumberFormat="0" applyBorder="0" applyAlignment="0" applyProtection="0">
      <alignment vertical="center"/>
    </xf>
    <xf numFmtId="0" fontId="34"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26" fontId="45" fillId="0" borderId="0"/>
    <xf numFmtId="0" fontId="34" fillId="14" borderId="0" applyNumberFormat="0" applyBorder="0" applyAlignment="0" applyProtection="0">
      <alignment vertical="center"/>
    </xf>
    <xf numFmtId="0" fontId="24" fillId="4" borderId="0" applyNumberFormat="0" applyBorder="0" applyAlignment="0" applyProtection="0">
      <alignment vertical="center"/>
    </xf>
    <xf numFmtId="0" fontId="29" fillId="19" borderId="0" applyNumberFormat="0" applyBorder="0" applyAlignment="0" applyProtection="0">
      <alignment vertical="center"/>
    </xf>
    <xf numFmtId="0" fontId="0" fillId="0" borderId="0" applyNumberFormat="0" applyFill="0" applyBorder="0" applyAlignment="0" applyProtection="0"/>
    <xf numFmtId="0" fontId="76" fillId="14" borderId="0" applyNumberFormat="0" applyBorder="0" applyAlignment="0" applyProtection="0"/>
    <xf numFmtId="0" fontId="29" fillId="19" borderId="0" applyNumberFormat="0" applyBorder="0" applyAlignment="0" applyProtection="0">
      <alignment vertical="center"/>
    </xf>
    <xf numFmtId="0" fontId="34" fillId="14" borderId="0" applyNumberFormat="0" applyBorder="0" applyAlignment="0" applyProtection="0">
      <alignment vertical="center"/>
    </xf>
    <xf numFmtId="0" fontId="29" fillId="14" borderId="0" applyNumberFormat="0" applyBorder="0" applyAlignment="0" applyProtection="0">
      <alignment vertical="center"/>
    </xf>
    <xf numFmtId="0" fontId="84" fillId="10" borderId="0" applyNumberFormat="0" applyBorder="0" applyAlignment="0" applyProtection="0">
      <alignment vertical="center"/>
    </xf>
    <xf numFmtId="0" fontId="15" fillId="6" borderId="0" applyNumberFormat="0" applyBorder="0" applyAlignment="0" applyProtection="0">
      <alignment vertical="center"/>
    </xf>
    <xf numFmtId="0" fontId="34" fillId="14" borderId="0" applyNumberFormat="0" applyBorder="0" applyAlignment="0" applyProtection="0">
      <alignment vertical="center"/>
    </xf>
    <xf numFmtId="0" fontId="29" fillId="19" borderId="0" applyNumberFormat="0" applyBorder="0" applyAlignment="0" applyProtection="0">
      <alignment vertical="center"/>
    </xf>
    <xf numFmtId="0" fontId="0" fillId="0" borderId="0">
      <alignment vertical="center"/>
    </xf>
    <xf numFmtId="0" fontId="29" fillId="14" borderId="0" applyNumberFormat="0" applyBorder="0" applyAlignment="0" applyProtection="0">
      <alignment vertical="center"/>
    </xf>
    <xf numFmtId="0" fontId="24" fillId="4" borderId="0" applyNumberFormat="0" applyBorder="0" applyAlignment="0" applyProtection="0">
      <alignment vertical="center"/>
    </xf>
    <xf numFmtId="0" fontId="38" fillId="19" borderId="0" applyNumberFormat="0" applyBorder="0" applyAlignment="0" applyProtection="0">
      <alignment vertical="center"/>
    </xf>
    <xf numFmtId="0" fontId="85" fillId="19"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85" fillId="19" borderId="0" applyNumberFormat="0" applyBorder="0" applyAlignment="0" applyProtection="0">
      <alignment vertical="center"/>
    </xf>
    <xf numFmtId="0" fontId="80" fillId="14" borderId="0" applyNumberFormat="0" applyBorder="0" applyAlignment="0" applyProtection="0"/>
    <xf numFmtId="0" fontId="24" fillId="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8"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4"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7" fillId="4" borderId="0" applyNumberFormat="0" applyBorder="0" applyAlignment="0" applyProtection="0">
      <alignment vertical="center"/>
    </xf>
    <xf numFmtId="0" fontId="13" fillId="4" borderId="0" applyNumberFormat="0" applyBorder="0" applyAlignment="0" applyProtection="0"/>
    <xf numFmtId="0" fontId="82" fillId="0" borderId="0" applyNumberFormat="0" applyFill="0" applyBorder="0" applyAlignment="0" applyProtection="0">
      <alignment vertical="top"/>
      <protection locked="0"/>
    </xf>
    <xf numFmtId="0" fontId="29" fillId="14" borderId="0" applyNumberFormat="0" applyBorder="0" applyAlignment="0" applyProtection="0">
      <alignment vertical="center"/>
    </xf>
    <xf numFmtId="0" fontId="13" fillId="4" borderId="0" applyNumberFormat="0" applyBorder="0" applyAlignment="0" applyProtection="0"/>
    <xf numFmtId="0" fontId="24" fillId="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4" fillId="14" borderId="0" applyNumberFormat="0" applyBorder="0" applyAlignment="0" applyProtection="0">
      <alignment vertical="center"/>
    </xf>
    <xf numFmtId="0" fontId="37" fillId="4" borderId="0" applyNumberFormat="0" applyBorder="0" applyAlignment="0" applyProtection="0">
      <alignment vertical="center"/>
    </xf>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24" fillId="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43" fontId="0" fillId="0" borderId="0" applyFont="0" applyFill="0" applyBorder="0" applyAlignment="0" applyProtection="0"/>
    <xf numFmtId="0" fontId="38" fillId="19" borderId="0" applyNumberFormat="0" applyBorder="0" applyAlignment="0" applyProtection="0">
      <alignment vertical="center"/>
    </xf>
    <xf numFmtId="0" fontId="29" fillId="14" borderId="0" applyNumberFormat="0" applyBorder="0" applyAlignment="0" applyProtection="0">
      <alignment vertical="center"/>
    </xf>
    <xf numFmtId="41" fontId="0" fillId="0" borderId="0" applyFont="0" applyFill="0" applyBorder="0" applyAlignment="0" applyProtection="0"/>
    <xf numFmtId="0" fontId="29" fillId="14" borderId="0" applyNumberFormat="0" applyBorder="0" applyAlignment="0" applyProtection="0">
      <alignment vertical="center"/>
    </xf>
    <xf numFmtId="0" fontId="34" fillId="14" borderId="0" applyNumberFormat="0" applyBorder="0" applyAlignment="0" applyProtection="0">
      <alignment vertical="center"/>
    </xf>
    <xf numFmtId="0" fontId="90" fillId="0" borderId="0" applyNumberFormat="0" applyFill="0" applyBorder="0" applyAlignment="0" applyProtection="0"/>
    <xf numFmtId="0" fontId="29" fillId="14" borderId="0" applyNumberFormat="0" applyBorder="0" applyAlignment="0" applyProtection="0">
      <alignment vertical="center"/>
    </xf>
    <xf numFmtId="0" fontId="45" fillId="14" borderId="0" applyNumberFormat="0" applyBorder="0" applyAlignment="0" applyProtection="0">
      <alignment vertical="center"/>
    </xf>
    <xf numFmtId="0" fontId="45" fillId="0" borderId="0"/>
    <xf numFmtId="3" fontId="35" fillId="0" borderId="0"/>
    <xf numFmtId="0" fontId="45" fillId="13" borderId="0" applyNumberFormat="0" applyBorder="0" applyAlignment="0" applyProtection="0">
      <alignment vertical="center"/>
    </xf>
    <xf numFmtId="0" fontId="77" fillId="0" borderId="0" applyNumberFormat="0" applyFill="0" applyBorder="0" applyAlignment="0" applyProtection="0">
      <alignment vertical="center"/>
    </xf>
    <xf numFmtId="0" fontId="29" fillId="14" borderId="0" applyNumberFormat="0" applyBorder="0" applyAlignment="0" applyProtection="0">
      <alignment vertical="center"/>
    </xf>
    <xf numFmtId="0" fontId="0" fillId="0" borderId="0"/>
    <xf numFmtId="0" fontId="0" fillId="0" borderId="0"/>
    <xf numFmtId="0" fontId="29" fillId="14" borderId="0" applyNumberFormat="0" applyBorder="0" applyAlignment="0" applyProtection="0">
      <alignment vertical="center"/>
    </xf>
    <xf numFmtId="0" fontId="89" fillId="0" borderId="0" applyNumberFormat="0" applyFill="0" applyBorder="0" applyAlignment="0" applyProtection="0">
      <alignment vertical="top"/>
      <protection locked="0"/>
    </xf>
    <xf numFmtId="0" fontId="36" fillId="35" borderId="0" applyNumberFormat="0" applyBorder="0" applyAlignment="0" applyProtection="0">
      <alignment vertical="center"/>
    </xf>
    <xf numFmtId="14" fontId="17" fillId="0" borderId="0">
      <alignment horizontal="center" wrapText="1"/>
      <protection locked="0"/>
    </xf>
    <xf numFmtId="0" fontId="0" fillId="0" borderId="0"/>
    <xf numFmtId="3" fontId="0" fillId="0" borderId="0" applyFont="0" applyFill="0" applyBorder="0" applyAlignment="0" applyProtection="0"/>
    <xf numFmtId="0" fontId="94" fillId="0" borderId="3" applyNumberFormat="0" applyFill="0" applyProtection="0">
      <alignment horizontal="center"/>
    </xf>
    <xf numFmtId="0" fontId="13" fillId="10" borderId="0" applyNumberFormat="0" applyBorder="0" applyAlignment="0" applyProtection="0">
      <alignment vertical="center"/>
    </xf>
    <xf numFmtId="0" fontId="0" fillId="0" borderId="0">
      <alignment vertical="center"/>
    </xf>
    <xf numFmtId="0" fontId="34" fillId="14" borderId="0" applyNumberFormat="0" applyBorder="0" applyAlignment="0" applyProtection="0">
      <alignment vertical="center"/>
    </xf>
    <xf numFmtId="0" fontId="0" fillId="0" borderId="0"/>
    <xf numFmtId="0" fontId="62" fillId="0" borderId="0" applyNumberFormat="0" applyFill="0" applyBorder="0" applyAlignment="0" applyProtection="0">
      <alignment vertical="center"/>
    </xf>
    <xf numFmtId="43" fontId="0" fillId="0" borderId="0" applyFont="0" applyFill="0" applyBorder="0" applyAlignment="0" applyProtection="0">
      <alignment vertical="center"/>
    </xf>
    <xf numFmtId="0" fontId="66" fillId="10" borderId="0" applyNumberFormat="0" applyBorder="0" applyAlignment="0" applyProtection="0">
      <alignment vertical="center"/>
    </xf>
    <xf numFmtId="206" fontId="8" fillId="0" borderId="0"/>
    <xf numFmtId="0" fontId="0" fillId="0" borderId="0">
      <alignment vertical="center"/>
    </xf>
    <xf numFmtId="0" fontId="62" fillId="0" borderId="33" applyNumberFormat="0" applyFill="0" applyAlignment="0" applyProtection="0">
      <alignment vertical="center"/>
    </xf>
    <xf numFmtId="212" fontId="0" fillId="0" borderId="0" applyFont="0" applyFill="0" applyBorder="0" applyAlignment="0" applyProtection="0"/>
    <xf numFmtId="9" fontId="0" fillId="0" borderId="0" applyFont="0" applyFill="0" applyBorder="0" applyAlignment="0" applyProtection="0">
      <alignment vertical="center"/>
    </xf>
    <xf numFmtId="192" fontId="0" fillId="0" borderId="0" applyFont="0" applyFill="0" applyBorder="0" applyAlignment="0" applyProtection="0"/>
    <xf numFmtId="0" fontId="72" fillId="0" borderId="0"/>
    <xf numFmtId="196" fontId="0" fillId="0" borderId="0" applyFont="0" applyFill="0" applyBorder="0" applyAlignment="0" applyProtection="0"/>
    <xf numFmtId="0" fontId="74" fillId="0" borderId="0"/>
    <xf numFmtId="0" fontId="36" fillId="58" borderId="0" applyNumberFormat="0" applyBorder="0" applyAlignment="0" applyProtection="0">
      <alignment vertical="center"/>
    </xf>
    <xf numFmtId="0" fontId="37" fillId="4" borderId="0" applyNumberFormat="0" applyBorder="0" applyAlignment="0" applyProtection="0">
      <alignment vertical="center"/>
    </xf>
    <xf numFmtId="180" fontId="0" fillId="0" borderId="0" applyFont="0" applyFill="0" applyBorder="0" applyAlignment="0" applyProtection="0"/>
    <xf numFmtId="0" fontId="32" fillId="0" borderId="0" applyProtection="0"/>
    <xf numFmtId="0" fontId="29" fillId="14" borderId="0" applyNumberFormat="0" applyBorder="0" applyAlignment="0" applyProtection="0">
      <alignment vertical="center"/>
    </xf>
    <xf numFmtId="0" fontId="0" fillId="0" borderId="0"/>
    <xf numFmtId="0" fontId="29" fillId="19" borderId="0" applyNumberFormat="0" applyBorder="0" applyAlignment="0" applyProtection="0">
      <alignment vertical="center"/>
    </xf>
    <xf numFmtId="0" fontId="38" fillId="19" borderId="0" applyNumberFormat="0" applyBorder="0" applyAlignment="0" applyProtection="0">
      <alignment vertical="center"/>
    </xf>
    <xf numFmtId="0" fontId="38" fillId="14" borderId="0" applyNumberFormat="0" applyBorder="0" applyAlignment="0" applyProtection="0">
      <alignment vertical="center"/>
    </xf>
    <xf numFmtId="0" fontId="0" fillId="0" borderId="0">
      <alignment vertical="center"/>
    </xf>
    <xf numFmtId="4" fontId="0" fillId="0" borderId="0" applyFont="0" applyFill="0" applyBorder="0" applyAlignment="0" applyProtection="0"/>
    <xf numFmtId="0" fontId="31" fillId="0" borderId="0"/>
    <xf numFmtId="0" fontId="45" fillId="0" borderId="0">
      <alignment vertical="center"/>
    </xf>
    <xf numFmtId="0" fontId="36" fillId="6" borderId="0" applyNumberFormat="0" applyBorder="0" applyAlignment="0" applyProtection="0">
      <alignment vertical="center"/>
    </xf>
    <xf numFmtId="0" fontId="10" fillId="0" borderId="0" applyNumberFormat="0" applyFill="0" applyBorder="0" applyAlignment="0" applyProtection="0"/>
    <xf numFmtId="0" fontId="34" fillId="14" borderId="0" applyNumberFormat="0" applyBorder="0" applyAlignment="0" applyProtection="0">
      <alignment vertical="center"/>
    </xf>
    <xf numFmtId="15" fontId="0" fillId="0" borderId="0" applyFont="0" applyFill="0" applyBorder="0" applyAlignment="0" applyProtection="0"/>
    <xf numFmtId="0" fontId="37" fillId="4" borderId="0" applyNumberFormat="0" applyBorder="0" applyAlignment="0" applyProtection="0">
      <alignment vertical="center"/>
    </xf>
    <xf numFmtId="0" fontId="66" fillId="10" borderId="0" applyNumberFormat="0" applyBorder="0" applyAlignment="0" applyProtection="0">
      <alignment vertical="center"/>
    </xf>
    <xf numFmtId="0" fontId="28" fillId="13" borderId="0" applyNumberFormat="0" applyBorder="0" applyAlignment="0" applyProtection="0">
      <alignment vertical="center"/>
    </xf>
    <xf numFmtId="0" fontId="85" fillId="19" borderId="0" applyNumberFormat="0" applyBorder="0" applyAlignment="0" applyProtection="0">
      <alignment vertical="center"/>
    </xf>
    <xf numFmtId="0" fontId="87" fillId="0" borderId="0" applyNumberFormat="0" applyFill="0" applyBorder="0" applyAlignment="0" applyProtection="0">
      <alignment vertical="center"/>
    </xf>
    <xf numFmtId="0" fontId="37" fillId="4" borderId="0" applyNumberFormat="0" applyBorder="0" applyAlignment="0" applyProtection="0">
      <alignment vertical="center"/>
    </xf>
    <xf numFmtId="176" fontId="0" fillId="0" borderId="0" applyFont="0" applyFill="0" applyProtection="0"/>
    <xf numFmtId="0" fontId="29" fillId="19" borderId="0" applyNumberFormat="0" applyBorder="0" applyAlignment="0" applyProtection="0">
      <alignment vertical="center"/>
    </xf>
    <xf numFmtId="0" fontId="29" fillId="14" borderId="0" applyNumberFormat="0" applyBorder="0" applyAlignment="0" applyProtection="0">
      <alignment vertical="center"/>
    </xf>
    <xf numFmtId="0" fontId="55" fillId="49" borderId="0" applyNumberFormat="0" applyBorder="0" applyAlignment="0" applyProtection="0"/>
    <xf numFmtId="9" fontId="0" fillId="0" borderId="0" applyFont="0" applyFill="0" applyBorder="0" applyAlignment="0" applyProtection="0"/>
    <xf numFmtId="0" fontId="39" fillId="0" borderId="0"/>
    <xf numFmtId="0" fontId="37" fillId="4" borderId="0" applyNumberFormat="0" applyBorder="0" applyAlignment="0" applyProtection="0">
      <alignment vertical="center"/>
    </xf>
    <xf numFmtId="0" fontId="42" fillId="0" borderId="0"/>
    <xf numFmtId="37" fontId="97" fillId="0" borderId="0"/>
    <xf numFmtId="201" fontId="0" fillId="0" borderId="0" applyFont="0" applyFill="0" applyBorder="0" applyAlignment="0" applyProtection="0"/>
    <xf numFmtId="0" fontId="76" fillId="14" borderId="0" applyNumberFormat="0" applyBorder="0" applyAlignment="0" applyProtection="0"/>
    <xf numFmtId="0" fontId="54" fillId="9" borderId="30" applyNumberFormat="0" applyAlignment="0" applyProtection="0">
      <alignment vertical="center"/>
    </xf>
    <xf numFmtId="40" fontId="0" fillId="0" borderId="0" applyFont="0" applyFill="0" applyBorder="0" applyAlignment="0" applyProtection="0"/>
    <xf numFmtId="0" fontId="84" fillId="10" borderId="0" applyNumberFormat="0" applyBorder="0" applyAlignment="0" applyProtection="0">
      <alignment vertical="center"/>
    </xf>
    <xf numFmtId="0" fontId="0" fillId="0" borderId="0" applyFont="0" applyFill="0" applyBorder="0" applyAlignment="0" applyProtection="0"/>
    <xf numFmtId="0" fontId="23" fillId="16" borderId="0" applyNumberFormat="0" applyBorder="0" applyAlignment="0" applyProtection="0"/>
    <xf numFmtId="0" fontId="45" fillId="0" borderId="0">
      <alignment vertical="center"/>
    </xf>
    <xf numFmtId="0" fontId="88" fillId="16" borderId="1" applyNumberFormat="0" applyBorder="0" applyAlignment="0" applyProtection="0"/>
    <xf numFmtId="0" fontId="91" fillId="0" borderId="0" applyProtection="0"/>
    <xf numFmtId="0" fontId="98" fillId="0" borderId="39" applyNumberFormat="0" applyFill="0" applyAlignment="0" applyProtection="0">
      <alignment vertical="center"/>
    </xf>
    <xf numFmtId="0" fontId="88" fillId="9" borderId="0" applyNumberFormat="0" applyBorder="0" applyAlignment="0" applyProtection="0"/>
    <xf numFmtId="0" fontId="37" fillId="4" borderId="0" applyNumberFormat="0" applyBorder="0" applyAlignment="0" applyProtection="0">
      <alignment vertical="center"/>
    </xf>
    <xf numFmtId="0" fontId="24" fillId="10"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92" fillId="59" borderId="0" applyNumberFormat="0" applyBorder="0" applyAlignment="0" applyProtection="0"/>
    <xf numFmtId="2" fontId="32" fillId="0" borderId="0" applyProtection="0"/>
    <xf numFmtId="41" fontId="0" fillId="0" borderId="0" applyFont="0" applyFill="0" applyBorder="0" applyAlignment="0" applyProtection="0"/>
    <xf numFmtId="0" fontId="0" fillId="0" borderId="0"/>
    <xf numFmtId="0" fontId="23" fillId="26" borderId="0" applyNumberFormat="0" applyBorder="0" applyAlignment="0" applyProtection="0"/>
    <xf numFmtId="0" fontId="38" fillId="14" borderId="0" applyNumberFormat="0" applyBorder="0" applyAlignment="0" applyProtection="0">
      <alignment vertical="center"/>
    </xf>
    <xf numFmtId="0" fontId="0" fillId="0" borderId="0"/>
    <xf numFmtId="0" fontId="95" fillId="0" borderId="0"/>
    <xf numFmtId="0" fontId="50" fillId="19" borderId="0" applyNumberFormat="0" applyBorder="0" applyAlignment="0" applyProtection="0">
      <alignment vertical="center"/>
    </xf>
    <xf numFmtId="0" fontId="28" fillId="13" borderId="0" applyNumberFormat="0" applyBorder="0" applyAlignment="0" applyProtection="0">
      <alignment vertical="center"/>
    </xf>
    <xf numFmtId="0" fontId="0" fillId="0" borderId="0"/>
    <xf numFmtId="189" fontId="0" fillId="0" borderId="0" applyFont="0" applyFill="0" applyBorder="0" applyAlignment="0" applyProtection="0"/>
    <xf numFmtId="0" fontId="51" fillId="0" borderId="0"/>
    <xf numFmtId="0" fontId="29" fillId="14" borderId="0" applyNumberFormat="0" applyBorder="0" applyAlignment="0" applyProtection="0">
      <alignment vertical="center"/>
    </xf>
    <xf numFmtId="3" fontId="64" fillId="0" borderId="0"/>
    <xf numFmtId="0" fontId="0" fillId="0" borderId="0"/>
    <xf numFmtId="0" fontId="0" fillId="0" borderId="0"/>
    <xf numFmtId="0" fontId="23" fillId="16" borderId="0" applyNumberFormat="0" applyBorder="0" applyAlignment="0" applyProtection="0"/>
    <xf numFmtId="0" fontId="19" fillId="0" borderId="0">
      <alignment vertical="top"/>
    </xf>
    <xf numFmtId="0" fontId="84" fillId="10" borderId="0" applyNumberFormat="0" applyBorder="0" applyAlignment="0" applyProtection="0">
      <alignment vertical="center"/>
    </xf>
    <xf numFmtId="0" fontId="0" fillId="0" borderId="0"/>
    <xf numFmtId="0" fontId="0" fillId="0" borderId="0"/>
    <xf numFmtId="0" fontId="8" fillId="0" borderId="0"/>
    <xf numFmtId="0" fontId="0" fillId="0" borderId="0">
      <alignment vertical="center"/>
    </xf>
    <xf numFmtId="0" fontId="51" fillId="0" borderId="0"/>
    <xf numFmtId="0" fontId="24" fillId="10" borderId="0" applyNumberFormat="0" applyBorder="0" applyAlignment="0" applyProtection="0">
      <alignment vertical="center"/>
    </xf>
    <xf numFmtId="0" fontId="51" fillId="0" borderId="0"/>
    <xf numFmtId="0" fontId="19" fillId="0" borderId="0">
      <alignment vertical="top"/>
    </xf>
    <xf numFmtId="0" fontId="29" fillId="19" borderId="0" applyNumberFormat="0" applyBorder="0" applyAlignment="0" applyProtection="0">
      <alignment vertical="center"/>
    </xf>
    <xf numFmtId="0" fontId="15" fillId="62" borderId="0" applyNumberFormat="0" applyBorder="0" applyAlignment="0" applyProtection="0">
      <alignment vertical="center"/>
    </xf>
    <xf numFmtId="0" fontId="79" fillId="0" borderId="0" applyNumberFormat="0" applyFill="0" applyBorder="0" applyAlignment="0" applyProtection="0">
      <alignment vertical="center"/>
    </xf>
    <xf numFmtId="43" fontId="0" fillId="0" borderId="0" applyFont="0" applyFill="0" applyBorder="0" applyAlignment="0" applyProtection="0"/>
    <xf numFmtId="0" fontId="50" fillId="19" borderId="0" applyNumberFormat="0" applyBorder="0" applyAlignment="0" applyProtection="0">
      <alignment vertical="center"/>
    </xf>
    <xf numFmtId="0" fontId="31" fillId="0" borderId="0"/>
    <xf numFmtId="0" fontId="96" fillId="0" borderId="0" applyNumberFormat="0" applyFill="0" applyBorder="0" applyAlignment="0" applyProtection="0"/>
    <xf numFmtId="197" fontId="0" fillId="0" borderId="0" applyFont="0" applyFill="0" applyBorder="0" applyAlignment="0" applyProtection="0"/>
    <xf numFmtId="178" fontId="8" fillId="0" borderId="0"/>
    <xf numFmtId="0" fontId="0" fillId="0" borderId="0" applyFont="0" applyFill="0" applyBorder="0" applyAlignment="0" applyProtection="0"/>
    <xf numFmtId="0" fontId="0" fillId="0" borderId="0">
      <alignment vertical="center"/>
    </xf>
    <xf numFmtId="0" fontId="70" fillId="49" borderId="35" applyNumberFormat="0" applyAlignment="0" applyProtection="0">
      <alignment vertical="center"/>
    </xf>
    <xf numFmtId="0" fontId="84" fillId="10" borderId="0" applyNumberFormat="0" applyBorder="0" applyAlignment="0" applyProtection="0">
      <alignment vertical="center"/>
    </xf>
    <xf numFmtId="0" fontId="45" fillId="37"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55" fillId="13" borderId="0" applyNumberFormat="0" applyBorder="0" applyAlignment="0" applyProtection="0"/>
    <xf numFmtId="0" fontId="39" fillId="0" borderId="0">
      <protection locked="0"/>
    </xf>
    <xf numFmtId="0" fontId="0" fillId="0" borderId="0">
      <alignment vertical="center"/>
    </xf>
    <xf numFmtId="0" fontId="24" fillId="4" borderId="0" applyNumberFormat="0" applyBorder="0" applyAlignment="0" applyProtection="0">
      <alignment vertical="center"/>
    </xf>
    <xf numFmtId="0" fontId="39" fillId="0" borderId="0"/>
    <xf numFmtId="41" fontId="0" fillId="0" borderId="0" applyFont="0" applyFill="0" applyBorder="0" applyAlignment="0" applyProtection="0"/>
    <xf numFmtId="0" fontId="23" fillId="26" borderId="0" applyNumberFormat="0" applyBorder="0" applyAlignment="0" applyProtection="0"/>
    <xf numFmtId="0" fontId="50" fillId="19" borderId="0" applyNumberFormat="0" applyBorder="0" applyAlignment="0" applyProtection="0">
      <alignment vertical="center"/>
    </xf>
    <xf numFmtId="0" fontId="24" fillId="4" borderId="0" applyNumberFormat="0" applyBorder="0" applyAlignment="0" applyProtection="0">
      <alignment vertical="center"/>
    </xf>
    <xf numFmtId="0" fontId="53" fillId="0" borderId="29" applyNumberFormat="0" applyAlignment="0" applyProtection="0">
      <alignment horizontal="left" vertical="center"/>
    </xf>
    <xf numFmtId="0" fontId="36" fillId="35" borderId="0" applyNumberFormat="0" applyBorder="0" applyAlignment="0" applyProtection="0">
      <alignment vertical="center"/>
    </xf>
    <xf numFmtId="0" fontId="29" fillId="14" borderId="0" applyNumberFormat="0" applyBorder="0" applyAlignment="0" applyProtection="0">
      <alignment vertical="center"/>
    </xf>
    <xf numFmtId="0" fontId="19" fillId="0" borderId="0" applyNumberFormat="0" applyFill="0" applyBorder="0" applyAlignment="0" applyProtection="0">
      <alignment vertical="top"/>
    </xf>
    <xf numFmtId="0" fontId="0" fillId="0" borderId="0"/>
    <xf numFmtId="202" fontId="0" fillId="0" borderId="0" applyFont="0" applyFill="0" applyBorder="0" applyAlignment="0" applyProtection="0"/>
    <xf numFmtId="0" fontId="55" fillId="9" borderId="0" applyNumberFormat="0" applyBorder="0" applyAlignment="0" applyProtection="0"/>
    <xf numFmtId="0" fontId="88" fillId="16" borderId="1" applyNumberFormat="0" applyBorder="0" applyAlignment="0" applyProtection="0"/>
    <xf numFmtId="0" fontId="55" fillId="27" borderId="0" applyNumberFormat="0" applyBorder="0" applyAlignment="0" applyProtection="0"/>
    <xf numFmtId="0" fontId="24" fillId="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5" fillId="0" borderId="0">
      <alignment vertical="center"/>
      <protection locked="0"/>
    </xf>
    <xf numFmtId="0" fontId="23" fillId="26" borderId="0" applyNumberFormat="0" applyBorder="0" applyAlignment="0" applyProtection="0"/>
    <xf numFmtId="190" fontId="41" fillId="0" borderId="19" applyAlignment="0" applyProtection="0"/>
    <xf numFmtId="0" fontId="55" fillId="54" borderId="0" applyNumberFormat="0" applyBorder="0" applyAlignment="0" applyProtection="0"/>
    <xf numFmtId="9" fontId="0" fillId="0" borderId="0" applyFont="0" applyFill="0" applyBorder="0" applyAlignment="0" applyProtection="0">
      <alignment vertical="center"/>
    </xf>
    <xf numFmtId="0" fontId="99" fillId="0" borderId="0" applyNumberFormat="0" applyFill="0" applyBorder="0" applyAlignment="0" applyProtection="0">
      <alignment vertical="center"/>
    </xf>
    <xf numFmtId="38" fontId="0" fillId="0" borderId="0" applyFont="0" applyFill="0" applyBorder="0" applyAlignment="0" applyProtection="0"/>
    <xf numFmtId="0" fontId="15" fillId="39" borderId="0" applyNumberFormat="0" applyBorder="0" applyAlignment="0" applyProtection="0">
      <alignment vertical="center"/>
    </xf>
    <xf numFmtId="0" fontId="13" fillId="10" borderId="0" applyNumberFormat="0" applyBorder="0" applyAlignment="0" applyProtection="0">
      <alignment vertical="center"/>
    </xf>
    <xf numFmtId="188" fontId="0" fillId="0" borderId="0" applyFont="0" applyFill="0" applyBorder="0" applyAlignment="0" applyProtection="0"/>
    <xf numFmtId="0" fontId="23" fillId="4" borderId="0" applyNumberFormat="0" applyBorder="0" applyAlignment="0" applyProtection="0"/>
    <xf numFmtId="0" fontId="29" fillId="14" borderId="0" applyNumberFormat="0" applyBorder="0" applyAlignment="0" applyProtection="0">
      <alignment vertical="center"/>
    </xf>
    <xf numFmtId="205" fontId="0" fillId="0" borderId="0" applyFont="0" applyFill="0" applyBorder="0" applyAlignment="0" applyProtection="0"/>
    <xf numFmtId="0" fontId="15" fillId="60" borderId="0" applyNumberFormat="0" applyBorder="0" applyAlignment="0" applyProtection="0">
      <alignment vertical="center"/>
    </xf>
    <xf numFmtId="0" fontId="78" fillId="0" borderId="0" applyNumberFormat="0" applyFill="0" applyBorder="0" applyAlignment="0" applyProtection="0">
      <alignment vertical="top"/>
      <protection locked="0"/>
    </xf>
    <xf numFmtId="0" fontId="19" fillId="0" borderId="0">
      <alignment vertical="top"/>
    </xf>
    <xf numFmtId="0" fontId="29" fillId="14" borderId="0" applyNumberFormat="0" applyBorder="0" applyAlignment="0" applyProtection="0">
      <alignment vertical="center"/>
    </xf>
    <xf numFmtId="41" fontId="0" fillId="0" borderId="0" applyFont="0" applyFill="0" applyBorder="0" applyAlignment="0" applyProtection="0"/>
    <xf numFmtId="0" fontId="29" fillId="14" borderId="0" applyNumberFormat="0" applyBorder="0" applyAlignment="0" applyProtection="0">
      <alignment vertical="center"/>
    </xf>
    <xf numFmtId="0" fontId="45" fillId="57" borderId="0" applyNumberFormat="0" applyBorder="0" applyAlignment="0" applyProtection="0">
      <alignment vertical="center"/>
    </xf>
    <xf numFmtId="0" fontId="37" fillId="4" borderId="0" applyNumberFormat="0" applyBorder="0" applyAlignment="0" applyProtection="0">
      <alignment vertical="center"/>
    </xf>
    <xf numFmtId="0" fontId="49" fillId="34" borderId="18">
      <protection locked="0"/>
    </xf>
    <xf numFmtId="0" fontId="0" fillId="0" borderId="0"/>
    <xf numFmtId="0" fontId="36" fillId="46" borderId="0" applyNumberFormat="0" applyBorder="0" applyAlignment="0" applyProtection="0">
      <alignment vertical="center"/>
    </xf>
    <xf numFmtId="0" fontId="24" fillId="4" borderId="0" applyNumberFormat="0" applyBorder="0" applyAlignment="0" applyProtection="0">
      <alignment vertical="center"/>
    </xf>
    <xf numFmtId="0" fontId="36" fillId="60" borderId="0" applyNumberFormat="0" applyBorder="0" applyAlignment="0" applyProtection="0">
      <alignment vertical="center"/>
    </xf>
    <xf numFmtId="0" fontId="55" fillId="61" borderId="0" applyNumberFormat="0" applyBorder="0" applyAlignment="0" applyProtection="0"/>
    <xf numFmtId="0" fontId="55" fillId="13" borderId="0" applyNumberFormat="0" applyBorder="0" applyAlignment="0" applyProtection="0"/>
    <xf numFmtId="0" fontId="55" fillId="54" borderId="0" applyNumberFormat="0" applyBorder="0" applyAlignment="0" applyProtection="0"/>
    <xf numFmtId="0" fontId="24" fillId="4" borderId="0" applyNumberFormat="0" applyBorder="0" applyAlignment="0" applyProtection="0">
      <alignment vertical="center"/>
    </xf>
    <xf numFmtId="0" fontId="15" fillId="46" borderId="0" applyNumberFormat="0" applyBorder="0" applyAlignment="0" applyProtection="0">
      <alignment vertical="center"/>
    </xf>
    <xf numFmtId="194" fontId="0" fillId="0" borderId="0" applyFont="0" applyFill="0" applyBorder="0" applyAlignment="0" applyProtection="0"/>
    <xf numFmtId="38" fontId="0" fillId="0" borderId="0" applyFont="0" applyFill="0" applyBorder="0" applyAlignment="0" applyProtection="0"/>
    <xf numFmtId="0" fontId="45" fillId="13" borderId="0" applyNumberFormat="0" applyBorder="0" applyAlignment="0" applyProtection="0">
      <alignment vertical="center"/>
    </xf>
    <xf numFmtId="0" fontId="15" fillId="35" borderId="0" applyNumberFormat="0" applyBorder="0" applyAlignment="0" applyProtection="0">
      <alignment vertical="center"/>
    </xf>
    <xf numFmtId="0" fontId="73" fillId="56" borderId="0" applyNumberFormat="0" applyBorder="0" applyAlignment="0" applyProtection="0">
      <alignment vertical="center"/>
    </xf>
    <xf numFmtId="0" fontId="0" fillId="0" borderId="0"/>
    <xf numFmtId="0" fontId="23" fillId="26" borderId="0" applyNumberFormat="0" applyBorder="0" applyAlignment="0" applyProtection="0"/>
    <xf numFmtId="0" fontId="45" fillId="26" borderId="0" applyNumberFormat="0" applyBorder="0" applyAlignment="0" applyProtection="0">
      <alignment vertical="center"/>
    </xf>
    <xf numFmtId="0" fontId="45" fillId="19" borderId="0" applyNumberFormat="0" applyBorder="0" applyAlignment="0" applyProtection="0">
      <alignment vertical="center"/>
    </xf>
    <xf numFmtId="211" fontId="100" fillId="0" borderId="0"/>
    <xf numFmtId="0" fontId="0" fillId="0" borderId="0"/>
    <xf numFmtId="0" fontId="15" fillId="18" borderId="0" applyNumberFormat="0" applyBorder="0" applyAlignment="0" applyProtection="0">
      <alignment vertical="center"/>
    </xf>
    <xf numFmtId="0" fontId="0" fillId="0" borderId="0"/>
    <xf numFmtId="0" fontId="68" fillId="0" borderId="0" applyNumberFormat="0" applyFill="0" applyBorder="0" applyAlignment="0" applyProtection="0">
      <alignment vertical="center"/>
    </xf>
    <xf numFmtId="0" fontId="0" fillId="0" borderId="0"/>
    <xf numFmtId="0" fontId="0" fillId="64" borderId="0" applyNumberFormat="0" applyFont="0" applyBorder="0" applyAlignment="0" applyProtection="0"/>
    <xf numFmtId="0" fontId="38" fillId="19" borderId="0" applyNumberFormat="0" applyBorder="0" applyAlignment="0" applyProtection="0">
      <alignment vertical="center"/>
    </xf>
    <xf numFmtId="0" fontId="45" fillId="19" borderId="0" applyNumberFormat="0" applyBorder="0" applyAlignment="0" applyProtection="0">
      <alignment vertical="center"/>
    </xf>
    <xf numFmtId="189" fontId="0" fillId="0" borderId="0" applyFont="0" applyFill="0" applyBorder="0" applyAlignment="0" applyProtection="0"/>
    <xf numFmtId="0" fontId="0" fillId="0" borderId="0"/>
    <xf numFmtId="0" fontId="28" fillId="19" borderId="0" applyNumberFormat="0" applyBorder="0" applyAlignment="0" applyProtection="0">
      <alignment vertical="center"/>
    </xf>
    <xf numFmtId="0" fontId="29" fillId="14" borderId="0" applyNumberFormat="0" applyBorder="0" applyAlignment="0" applyProtection="0">
      <alignment vertical="center"/>
    </xf>
    <xf numFmtId="0" fontId="36" fillId="27" borderId="0" applyNumberFormat="0" applyBorder="0" applyAlignment="0" applyProtection="0">
      <alignment vertical="center"/>
    </xf>
    <xf numFmtId="0" fontId="15" fillId="35" borderId="0" applyNumberFormat="0" applyBorder="0" applyAlignment="0" applyProtection="0">
      <alignment vertical="center"/>
    </xf>
    <xf numFmtId="0" fontId="0" fillId="0" borderId="0"/>
    <xf numFmtId="0" fontId="45" fillId="18" borderId="0" applyNumberFormat="0" applyBorder="0" applyAlignment="0" applyProtection="0">
      <alignment vertical="center"/>
    </xf>
    <xf numFmtId="0" fontId="55" fillId="9" borderId="0" applyNumberFormat="0" applyBorder="0" applyAlignment="0" applyProtection="0"/>
    <xf numFmtId="0" fontId="24" fillId="4" borderId="0" applyNumberFormat="0" applyBorder="0" applyAlignment="0" applyProtection="0">
      <alignment vertical="center"/>
    </xf>
    <xf numFmtId="0" fontId="15" fillId="57" borderId="0" applyNumberFormat="0" applyBorder="0" applyAlignment="0" applyProtection="0">
      <alignment vertical="center"/>
    </xf>
    <xf numFmtId="0" fontId="0" fillId="0" borderId="0"/>
    <xf numFmtId="0" fontId="36" fillId="57" borderId="0" applyNumberFormat="0" applyBorder="0" applyAlignment="0" applyProtection="0">
      <alignment vertical="center"/>
    </xf>
    <xf numFmtId="0" fontId="23" fillId="0" borderId="0">
      <alignment vertical="center"/>
    </xf>
    <xf numFmtId="0" fontId="15" fillId="27" borderId="0" applyNumberFormat="0" applyBorder="0" applyAlignment="0" applyProtection="0">
      <alignment vertical="center"/>
    </xf>
    <xf numFmtId="0" fontId="101" fillId="0" borderId="32" applyNumberFormat="0" applyFill="0" applyProtection="0">
      <alignment horizontal="center"/>
    </xf>
    <xf numFmtId="0" fontId="0" fillId="0" borderId="0"/>
    <xf numFmtId="0" fontId="36" fillId="18" borderId="0" applyNumberFormat="0" applyBorder="0" applyAlignment="0" applyProtection="0">
      <alignment vertical="center"/>
    </xf>
    <xf numFmtId="0" fontId="0" fillId="0" borderId="0"/>
    <xf numFmtId="0" fontId="36" fillId="39" borderId="0" applyNumberFormat="0" applyBorder="0" applyAlignment="0" applyProtection="0">
      <alignment vertical="center"/>
    </xf>
    <xf numFmtId="0" fontId="0" fillId="0" borderId="0"/>
    <xf numFmtId="0" fontId="92" fillId="63" borderId="0" applyNumberFormat="0" applyBorder="0" applyAlignment="0" applyProtection="0"/>
    <xf numFmtId="0" fontId="24" fillId="4" borderId="0" applyNumberFormat="0" applyBorder="0" applyAlignment="0" applyProtection="0">
      <alignment vertical="center"/>
    </xf>
    <xf numFmtId="0" fontId="28" fillId="18" borderId="0" applyNumberFormat="0" applyBorder="0" applyAlignment="0" applyProtection="0">
      <alignment vertical="center"/>
    </xf>
    <xf numFmtId="0" fontId="49" fillId="34" borderId="18">
      <protection locked="0"/>
    </xf>
    <xf numFmtId="0" fontId="50" fillId="19" borderId="0" applyNumberFormat="0" applyBorder="0" applyAlignment="0" applyProtection="0">
      <alignment vertical="center"/>
    </xf>
    <xf numFmtId="0" fontId="34" fillId="14" borderId="0" applyNumberFormat="0" applyBorder="0" applyAlignment="0" applyProtection="0">
      <alignment vertical="center"/>
    </xf>
    <xf numFmtId="185" fontId="19" fillId="0" borderId="0" applyFill="0" applyBorder="0" applyAlignment="0"/>
    <xf numFmtId="0" fontId="84" fillId="10" borderId="0" applyNumberFormat="0" applyBorder="0" applyAlignment="0" applyProtection="0">
      <alignment vertical="center"/>
    </xf>
    <xf numFmtId="0" fontId="45" fillId="4" borderId="0" applyNumberFormat="0" applyBorder="0" applyAlignment="0" applyProtection="0">
      <alignment vertical="center"/>
    </xf>
    <xf numFmtId="0" fontId="55" fillId="36" borderId="0" applyNumberFormat="0" applyBorder="0" applyAlignment="0" applyProtection="0"/>
    <xf numFmtId="0" fontId="29" fillId="14" borderId="0" applyNumberFormat="0" applyBorder="0" applyAlignment="0" applyProtection="0">
      <alignment vertical="center"/>
    </xf>
    <xf numFmtId="0" fontId="28" fillId="26" borderId="0" applyNumberFormat="0" applyBorder="0" applyAlignment="0" applyProtection="0">
      <alignment vertical="center"/>
    </xf>
    <xf numFmtId="0" fontId="102" fillId="0" borderId="40" applyNumberFormat="0" applyFill="0" applyAlignment="0" applyProtection="0">
      <alignment vertical="center"/>
    </xf>
    <xf numFmtId="0" fontId="39" fillId="0" borderId="0"/>
    <xf numFmtId="0" fontId="39" fillId="0" borderId="0"/>
    <xf numFmtId="0" fontId="45" fillId="36" borderId="0" applyNumberFormat="0" applyBorder="0" applyAlignment="0" applyProtection="0">
      <alignment vertical="center"/>
    </xf>
    <xf numFmtId="0" fontId="51" fillId="0" borderId="0"/>
    <xf numFmtId="0" fontId="0" fillId="0" borderId="0"/>
    <xf numFmtId="0" fontId="24" fillId="4" borderId="0" applyNumberFormat="0" applyBorder="0" applyAlignment="0" applyProtection="0">
      <alignment vertical="center"/>
    </xf>
    <xf numFmtId="0" fontId="31" fillId="0" borderId="0"/>
    <xf numFmtId="0" fontId="51" fillId="0" borderId="0"/>
    <xf numFmtId="0" fontId="0" fillId="0" borderId="0"/>
    <xf numFmtId="0" fontId="24" fillId="4" borderId="0" applyNumberFormat="0" applyBorder="0" applyAlignment="0" applyProtection="0">
      <alignment vertical="center"/>
    </xf>
    <xf numFmtId="0" fontId="70" fillId="49" borderId="35" applyNumberFormat="0" applyAlignment="0" applyProtection="0">
      <alignment vertical="center"/>
    </xf>
    <xf numFmtId="9" fontId="0" fillId="0" borderId="0" applyFont="0" applyFill="0" applyBorder="0" applyAlignment="0" applyProtection="0"/>
    <xf numFmtId="0" fontId="93" fillId="0" borderId="38" applyNumberFormat="0" applyFill="0" applyAlignment="0" applyProtection="0">
      <alignment vertical="center"/>
    </xf>
    <xf numFmtId="0" fontId="24" fillId="4" borderId="0" applyNumberFormat="0" applyBorder="0" applyAlignment="0" applyProtection="0">
      <alignment vertical="center"/>
    </xf>
    <xf numFmtId="0" fontId="31" fillId="0" borderId="0"/>
    <xf numFmtId="180" fontId="0" fillId="0" borderId="0" applyFont="0" applyFill="0" applyBorder="0" applyAlignment="0" applyProtection="0"/>
    <xf numFmtId="43" fontId="0" fillId="0" borderId="0" applyFont="0" applyFill="0" applyBorder="0" applyAlignment="0" applyProtection="0"/>
    <xf numFmtId="0" fontId="24" fillId="10" borderId="0" applyNumberFormat="0" applyBorder="0" applyAlignment="0" applyProtection="0">
      <alignment vertical="center"/>
    </xf>
    <xf numFmtId="0" fontId="19" fillId="0" borderId="0">
      <alignment vertical="top"/>
    </xf>
    <xf numFmtId="10" fontId="0" fillId="0" borderId="0" applyFont="0" applyFill="0" applyBorder="0" applyAlignment="0" applyProtection="0"/>
    <xf numFmtId="0" fontId="45" fillId="10" borderId="0" applyNumberFormat="0" applyBorder="0" applyAlignment="0" applyProtection="0">
      <alignment vertical="center"/>
    </xf>
    <xf numFmtId="0" fontId="51" fillId="0" borderId="0"/>
    <xf numFmtId="0" fontId="93" fillId="0" borderId="38" applyNumberFormat="0" applyFill="0" applyAlignment="0" applyProtection="0">
      <alignment vertical="center"/>
    </xf>
    <xf numFmtId="0" fontId="46" fillId="0" borderId="26" applyNumberFormat="0" applyFill="0" applyAlignment="0" applyProtection="0">
      <alignment vertical="center"/>
    </xf>
    <xf numFmtId="0" fontId="28" fillId="4" borderId="0" applyNumberFormat="0" applyBorder="0" applyAlignment="0" applyProtection="0">
      <alignment vertical="center"/>
    </xf>
    <xf numFmtId="49" fontId="0" fillId="0" borderId="0" applyFont="0" applyFill="0" applyBorder="0" applyAlignment="0" applyProtection="0"/>
    <xf numFmtId="0" fontId="39" fillId="0" borderId="0"/>
    <xf numFmtId="0" fontId="51" fillId="0" borderId="0"/>
    <xf numFmtId="0" fontId="31" fillId="0" borderId="0"/>
    <xf numFmtId="0" fontId="29" fillId="14" borderId="0" applyNumberFormat="0" applyBorder="0" applyAlignment="0" applyProtection="0">
      <alignment vertical="center"/>
    </xf>
    <xf numFmtId="0" fontId="13" fillId="4" borderId="0" applyNumberFormat="0" applyBorder="0" applyAlignment="0" applyProtection="0"/>
    <xf numFmtId="0" fontId="31" fillId="0" borderId="0"/>
    <xf numFmtId="0" fontId="15" fillId="27" borderId="0" applyNumberFormat="0" applyBorder="0" applyAlignment="0" applyProtection="0">
      <alignment vertical="center"/>
    </xf>
    <xf numFmtId="0" fontId="24" fillId="4" borderId="0" applyNumberFormat="0" applyBorder="0" applyAlignment="0" applyProtection="0">
      <alignment vertical="center"/>
    </xf>
    <xf numFmtId="0" fontId="39" fillId="0" borderId="0"/>
    <xf numFmtId="0" fontId="19" fillId="0" borderId="0">
      <alignment vertical="top"/>
    </xf>
    <xf numFmtId="0" fontId="50" fillId="14" borderId="0" applyNumberFormat="0" applyBorder="0" applyAlignment="0" applyProtection="0">
      <alignment vertical="center"/>
    </xf>
    <xf numFmtId="0" fontId="67" fillId="0" borderId="0"/>
    <xf numFmtId="0" fontId="39" fillId="0" borderId="0"/>
    <xf numFmtId="0" fontId="24" fillId="10" borderId="0" applyNumberFormat="0" applyBorder="0" applyAlignment="0" applyProtection="0">
      <alignment vertical="center"/>
    </xf>
    <xf numFmtId="0" fontId="23" fillId="10" borderId="0" applyNumberFormat="0" applyBorder="0" applyAlignment="0" applyProtection="0"/>
    <xf numFmtId="181" fontId="42" fillId="22" borderId="0"/>
    <xf numFmtId="0" fontId="39" fillId="0" borderId="0"/>
    <xf numFmtId="0" fontId="50" fillId="19" borderId="0" applyNumberFormat="0" applyBorder="0" applyAlignment="0" applyProtection="0">
      <alignment vertical="center"/>
    </xf>
    <xf numFmtId="0" fontId="23" fillId="16" borderId="0" applyNumberFormat="0" applyBorder="0" applyAlignment="0" applyProtection="0"/>
    <xf numFmtId="0" fontId="67" fillId="0" borderId="0"/>
    <xf numFmtId="0" fontId="55" fillId="46" borderId="0" applyNumberFormat="0" applyBorder="0" applyAlignment="0" applyProtection="0"/>
    <xf numFmtId="0" fontId="49" fillId="34" borderId="18">
      <protection locked="0"/>
    </xf>
    <xf numFmtId="0" fontId="39" fillId="0" borderId="0"/>
    <xf numFmtId="0" fontId="31" fillId="0" borderId="0"/>
    <xf numFmtId="0" fontId="37" fillId="4" borderId="0" applyNumberFormat="0" applyBorder="0" applyAlignment="0" applyProtection="0">
      <alignment vertical="center"/>
    </xf>
    <xf numFmtId="0" fontId="31" fillId="0" borderId="0"/>
    <xf numFmtId="0" fontId="37" fillId="4" borderId="0" applyNumberFormat="0" applyBorder="0" applyAlignment="0" applyProtection="0">
      <alignment vertical="center"/>
    </xf>
    <xf numFmtId="0" fontId="32" fillId="0" borderId="24" applyProtection="0"/>
    <xf numFmtId="181" fontId="59" fillId="47" borderId="0"/>
    <xf numFmtId="0" fontId="71" fillId="9" borderId="36" applyNumberFormat="0" applyAlignment="0" applyProtection="0">
      <alignment vertical="center"/>
    </xf>
    <xf numFmtId="0" fontId="25" fillId="0" borderId="0">
      <alignment vertical="center"/>
    </xf>
    <xf numFmtId="0" fontId="23" fillId="36" borderId="0" applyNumberFormat="0" applyBorder="0" applyAlignment="0" applyProtection="0"/>
    <xf numFmtId="0" fontId="101" fillId="0" borderId="32" applyNumberFormat="0" applyFill="0" applyProtection="0">
      <alignment horizontal="left"/>
    </xf>
    <xf numFmtId="0" fontId="13" fillId="4" borderId="0" applyNumberFormat="0" applyBorder="0" applyAlignment="0" applyProtection="0">
      <alignment vertical="center"/>
    </xf>
    <xf numFmtId="0" fontId="24" fillId="10" borderId="0" applyNumberFormat="0" applyBorder="0" applyAlignment="0" applyProtection="0">
      <alignment vertical="center"/>
    </xf>
    <xf numFmtId="0" fontId="29" fillId="14" borderId="0" applyNumberFormat="0" applyBorder="0" applyAlignment="0" applyProtection="0">
      <alignment vertical="center"/>
    </xf>
    <xf numFmtId="0" fontId="28" fillId="57" borderId="0" applyNumberFormat="0" applyBorder="0" applyAlignment="0" applyProtection="0">
      <alignment vertical="center"/>
    </xf>
    <xf numFmtId="0" fontId="34" fillId="14" borderId="0" applyNumberFormat="0" applyBorder="0" applyAlignment="0" applyProtection="0">
      <alignment vertical="center"/>
    </xf>
    <xf numFmtId="0" fontId="36" fillId="27" borderId="0" applyNumberFormat="0" applyBorder="0" applyAlignment="0" applyProtection="0">
      <alignment vertical="center"/>
    </xf>
    <xf numFmtId="0" fontId="103" fillId="0" borderId="41" applyNumberFormat="0" applyFill="0" applyAlignment="0" applyProtection="0">
      <alignment vertical="center"/>
    </xf>
    <xf numFmtId="9" fontId="0" fillId="0" borderId="0" applyFont="0" applyFill="0" applyBorder="0" applyAlignment="0" applyProtection="0">
      <alignment vertical="center"/>
    </xf>
    <xf numFmtId="0" fontId="19" fillId="0" borderId="0">
      <alignment vertical="top"/>
    </xf>
    <xf numFmtId="0" fontId="31" fillId="0" borderId="0"/>
    <xf numFmtId="0" fontId="24" fillId="4" borderId="0" applyNumberFormat="0" applyBorder="0" applyAlignment="0" applyProtection="0">
      <alignment vertical="center"/>
    </xf>
    <xf numFmtId="0" fontId="84" fillId="10" borderId="0" applyNumberFormat="0" applyBorder="0" applyAlignment="0" applyProtection="0">
      <alignment vertical="center"/>
    </xf>
    <xf numFmtId="43" fontId="0" fillId="0" borderId="0" applyFont="0" applyFill="0" applyBorder="0" applyAlignment="0" applyProtection="0">
      <alignment vertical="center"/>
    </xf>
    <xf numFmtId="0" fontId="37" fillId="4" borderId="0" applyNumberFormat="0" applyBorder="0" applyAlignment="0" applyProtection="0">
      <alignment vertical="center"/>
    </xf>
    <xf numFmtId="0" fontId="28" fillId="37" borderId="0" applyNumberFormat="0" applyBorder="0" applyAlignment="0" applyProtection="0">
      <alignment vertical="center"/>
    </xf>
    <xf numFmtId="0" fontId="24" fillId="4" borderId="0" applyNumberFormat="0" applyBorder="0" applyAlignment="0" applyProtection="0">
      <alignment vertical="center"/>
    </xf>
    <xf numFmtId="0" fontId="29" fillId="14" borderId="0" applyNumberFormat="0" applyBorder="0" applyAlignment="0" applyProtection="0">
      <alignment vertical="center"/>
    </xf>
    <xf numFmtId="210" fontId="8" fillId="0" borderId="0"/>
    <xf numFmtId="0" fontId="0" fillId="16" borderId="23" applyNumberFormat="0" applyFont="0" applyAlignment="0" applyProtection="0">
      <alignment vertical="center"/>
    </xf>
    <xf numFmtId="0" fontId="29" fillId="14" borderId="0" applyNumberFormat="0" applyBorder="0" applyAlignment="0" applyProtection="0">
      <alignment vertical="center"/>
    </xf>
    <xf numFmtId="0" fontId="53" fillId="0" borderId="42">
      <alignment horizontal="left" vertical="center"/>
    </xf>
    <xf numFmtId="0" fontId="92" fillId="65" borderId="0" applyNumberFormat="0" applyBorder="0" applyAlignment="0" applyProtection="0"/>
    <xf numFmtId="0" fontId="0" fillId="0" borderId="0"/>
    <xf numFmtId="0" fontId="0" fillId="0" borderId="0"/>
    <xf numFmtId="0" fontId="24" fillId="4" borderId="0" applyNumberFormat="0" applyBorder="0" applyAlignment="0" applyProtection="0">
      <alignment vertical="center"/>
    </xf>
    <xf numFmtId="0" fontId="104" fillId="0" borderId="0"/>
    <xf numFmtId="0" fontId="0" fillId="0" borderId="0" applyNumberFormat="0" applyFont="0" applyFill="0" applyBorder="0" applyAlignment="0" applyProtection="0">
      <alignment horizontal="left"/>
    </xf>
    <xf numFmtId="43" fontId="0" fillId="0" borderId="0" applyFont="0" applyFill="0" applyBorder="0" applyAlignment="0" applyProtection="0"/>
    <xf numFmtId="0" fontId="0" fillId="0" borderId="0"/>
    <xf numFmtId="0" fontId="31" fillId="0" borderId="0"/>
    <xf numFmtId="0" fontId="29" fillId="14" borderId="0" applyNumberFormat="0" applyBorder="0" applyAlignment="0" applyProtection="0">
      <alignment vertical="center"/>
    </xf>
    <xf numFmtId="187" fontId="0" fillId="0" borderId="0" applyFont="0" applyFill="0" applyBorder="0" applyAlignment="0" applyProtection="0"/>
    <xf numFmtId="0" fontId="28" fillId="36" borderId="0" applyNumberFormat="0" applyBorder="0" applyAlignment="0" applyProtection="0">
      <alignment vertical="center"/>
    </xf>
    <xf numFmtId="0" fontId="99" fillId="0" borderId="43" applyNumberFormat="0" applyFill="0" applyAlignment="0" applyProtection="0">
      <alignment vertical="center"/>
    </xf>
    <xf numFmtId="0" fontId="23" fillId="9" borderId="0" applyNumberFormat="0" applyBorder="0" applyAlignment="0" applyProtection="0"/>
    <xf numFmtId="0" fontId="51" fillId="0" borderId="3" applyNumberFormat="0" applyFill="0" applyProtection="0">
      <alignment horizontal="left"/>
    </xf>
    <xf numFmtId="0" fontId="38" fillId="19" borderId="0" applyNumberFormat="0" applyBorder="0" applyAlignment="0" applyProtection="0">
      <alignment vertical="center"/>
    </xf>
    <xf numFmtId="0" fontId="28" fillId="14" borderId="0" applyNumberFormat="0" applyBorder="0" applyAlignment="0" applyProtection="0">
      <alignment vertical="center"/>
    </xf>
    <xf numFmtId="0" fontId="53" fillId="0" borderId="0" applyProtection="0"/>
    <xf numFmtId="0" fontId="24" fillId="4" borderId="0" applyNumberFormat="0" applyBorder="0" applyAlignment="0" applyProtection="0">
      <alignment vertical="center"/>
    </xf>
    <xf numFmtId="0" fontId="34" fillId="14" borderId="0" applyNumberFormat="0" applyBorder="0" applyAlignment="0" applyProtection="0">
      <alignment vertical="center"/>
    </xf>
    <xf numFmtId="0" fontId="28" fillId="19" borderId="0" applyNumberFormat="0" applyBorder="0" applyAlignment="0" applyProtection="0">
      <alignment vertical="center"/>
    </xf>
    <xf numFmtId="0" fontId="83" fillId="36" borderId="30" applyNumberFormat="0" applyAlignment="0" applyProtection="0">
      <alignment vertical="center"/>
    </xf>
    <xf numFmtId="0" fontId="31" fillId="0" borderId="0"/>
    <xf numFmtId="0" fontId="0" fillId="0" borderId="0"/>
    <xf numFmtId="0" fontId="0" fillId="0" borderId="0"/>
    <xf numFmtId="204" fontId="0" fillId="0" borderId="0" applyFont="0" applyFill="0" applyBorder="0" applyAlignment="0" applyProtection="0"/>
    <xf numFmtId="0" fontId="31" fillId="0" borderId="0"/>
    <xf numFmtId="0" fontId="29" fillId="14" borderId="0" applyNumberFormat="0" applyBorder="0" applyAlignment="0" applyProtection="0">
      <alignment vertical="center"/>
    </xf>
    <xf numFmtId="0" fontId="41" fillId="0" borderId="44">
      <alignment horizont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78" fillId="0" borderId="0" applyNumberFormat="0" applyFill="0" applyBorder="0" applyAlignment="0" applyProtection="0">
      <alignment vertical="top"/>
      <protection locked="0"/>
    </xf>
    <xf numFmtId="0" fontId="36" fillId="62" borderId="0" applyNumberFormat="0" applyBorder="0" applyAlignment="0" applyProtection="0">
      <alignment vertical="center"/>
    </xf>
    <xf numFmtId="0" fontId="76" fillId="14" borderId="0" applyNumberFormat="0" applyBorder="0" applyAlignment="0" applyProtection="0"/>
  </cellStyleXfs>
  <cellXfs count="221">
    <xf numFmtId="0" fontId="0" fillId="0" borderId="0" xfId="0"/>
    <xf numFmtId="0" fontId="0" fillId="0" borderId="0" xfId="0" applyAlignment="1">
      <alignment vertical="center" wrapText="1"/>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1"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3" fillId="0" borderId="0" xfId="33" applyFont="1" applyAlignment="1">
      <alignment vertical="center"/>
    </xf>
    <xf numFmtId="0" fontId="1" fillId="0" borderId="0" xfId="33" applyFont="1" applyAlignment="1">
      <alignment vertical="center"/>
    </xf>
    <xf numFmtId="0" fontId="0" fillId="0" borderId="0" xfId="33" applyFont="1" applyAlignment="1">
      <alignment horizontal="center" vertical="center"/>
    </xf>
    <xf numFmtId="0" fontId="0" fillId="0" borderId="0" xfId="33" applyFont="1" applyAlignment="1">
      <alignment vertical="center"/>
    </xf>
    <xf numFmtId="0" fontId="0" fillId="0" borderId="0" xfId="33" applyFont="1" applyAlignment="1">
      <alignment horizontal="left" vertical="center"/>
    </xf>
    <xf numFmtId="0" fontId="3" fillId="0" borderId="0" xfId="33" applyFont="1" applyAlignment="1">
      <alignment horizontal="center" vertical="center"/>
    </xf>
    <xf numFmtId="0" fontId="0" fillId="0" borderId="0" xfId="33" applyFont="1" applyAlignment="1">
      <alignment horizontal="center" vertical="center" wrapText="1"/>
    </xf>
    <xf numFmtId="0" fontId="1" fillId="0" borderId="0" xfId="33" applyFont="1" applyAlignment="1">
      <alignment horizontal="left" vertical="center" wrapText="1"/>
    </xf>
    <xf numFmtId="0" fontId="1" fillId="0" borderId="1" xfId="33" applyFont="1" applyBorder="1" applyAlignment="1">
      <alignment horizontal="center" vertical="center" wrapText="1"/>
    </xf>
    <xf numFmtId="0" fontId="1" fillId="0" borderId="2" xfId="33" applyFont="1" applyBorder="1" applyAlignment="1">
      <alignment horizontal="center" vertical="center" wrapText="1"/>
    </xf>
    <xf numFmtId="0" fontId="1" fillId="0" borderId="3" xfId="33" applyFont="1" applyBorder="1" applyAlignment="1">
      <alignment horizontal="center" vertical="center" wrapText="1"/>
    </xf>
    <xf numFmtId="0" fontId="1" fillId="0" borderId="1" xfId="461" applyFont="1" applyBorder="1" applyAlignment="1">
      <alignment horizontal="center" vertical="center" wrapText="1"/>
    </xf>
    <xf numFmtId="0" fontId="1" fillId="0" borderId="1" xfId="33" applyFont="1" applyBorder="1" applyAlignment="1">
      <alignment horizontal="center" vertical="center"/>
    </xf>
    <xf numFmtId="0" fontId="1" fillId="2" borderId="1" xfId="33" applyFont="1" applyFill="1" applyBorder="1" applyAlignment="1">
      <alignment horizontal="left" vertical="center" wrapText="1"/>
    </xf>
    <xf numFmtId="0" fontId="1" fillId="2" borderId="1" xfId="33" applyFont="1" applyFill="1" applyBorder="1" applyAlignment="1">
      <alignment horizontal="center" vertical="center" wrapText="1"/>
    </xf>
    <xf numFmtId="0" fontId="1" fillId="2" borderId="1" xfId="103" applyFont="1" applyFill="1" applyBorder="1" applyAlignment="1">
      <alignment horizontal="left" vertical="center" wrapText="1"/>
    </xf>
    <xf numFmtId="0" fontId="1" fillId="0" borderId="1" xfId="33" applyFont="1" applyFill="1" applyBorder="1" applyAlignment="1">
      <alignment horizontal="center" vertical="center" wrapText="1"/>
    </xf>
    <xf numFmtId="0" fontId="1" fillId="0" borderId="1" xfId="33" applyFont="1" applyFill="1" applyBorder="1" applyAlignment="1">
      <alignment horizontal="left" vertical="center" wrapText="1"/>
    </xf>
    <xf numFmtId="195" fontId="1" fillId="0" borderId="1" xfId="33" applyNumberFormat="1" applyFont="1" applyBorder="1" applyAlignment="1">
      <alignment horizontal="center" vertical="center" wrapText="1"/>
    </xf>
    <xf numFmtId="0" fontId="1" fillId="2" borderId="1" xfId="461" applyFont="1" applyFill="1" applyBorder="1" applyAlignment="1">
      <alignment horizontal="left" vertical="center" wrapText="1"/>
    </xf>
    <xf numFmtId="0" fontId="4" fillId="0" borderId="1" xfId="33" applyFont="1" applyFill="1" applyBorder="1" applyAlignment="1">
      <alignment horizontal="center" vertical="center" wrapText="1"/>
    </xf>
    <xf numFmtId="49" fontId="1" fillId="2" borderId="1" xfId="33" applyNumberFormat="1" applyFont="1" applyFill="1" applyBorder="1" applyAlignment="1">
      <alignment horizontal="left" vertical="center" wrapText="1"/>
    </xf>
    <xf numFmtId="49" fontId="1" fillId="2" borderId="1" xfId="33" applyNumberFormat="1" applyFont="1" applyFill="1" applyBorder="1" applyAlignment="1">
      <alignment horizontal="center" vertical="center" wrapText="1"/>
    </xf>
    <xf numFmtId="49" fontId="1" fillId="2" borderId="1" xfId="461" applyNumberFormat="1" applyFont="1" applyFill="1" applyBorder="1" applyAlignment="1">
      <alignment horizontal="left" vertical="center" wrapText="1"/>
    </xf>
    <xf numFmtId="0" fontId="0" fillId="0" borderId="0" xfId="0" applyFont="1" applyFill="1" applyAlignment="1">
      <alignment vertical="center"/>
    </xf>
    <xf numFmtId="0" fontId="0" fillId="0" borderId="0" xfId="0" applyFont="1" applyFill="1" applyAlignment="1">
      <alignment horizontal="left" vertical="center"/>
    </xf>
    <xf numFmtId="0" fontId="3" fillId="0" borderId="0" xfId="150" applyFont="1" applyFill="1" applyBorder="1" applyAlignment="1" applyProtection="1">
      <alignment horizontal="center" vertical="center" wrapText="1"/>
      <protection locked="0"/>
    </xf>
    <xf numFmtId="0" fontId="3" fillId="0" borderId="0" xfId="150" applyFont="1" applyFill="1" applyBorder="1" applyAlignment="1" applyProtection="1">
      <alignment horizontal="left" vertical="center" wrapText="1"/>
      <protection locked="0"/>
    </xf>
    <xf numFmtId="0" fontId="0" fillId="0" borderId="0" xfId="150" applyFont="1" applyFill="1" applyBorder="1" applyAlignment="1" applyProtection="1">
      <alignment vertical="center" wrapText="1"/>
      <protection locked="0"/>
    </xf>
    <xf numFmtId="0" fontId="0" fillId="0" borderId="0" xfId="150" applyFont="1" applyFill="1" applyBorder="1" applyAlignment="1" applyProtection="1">
      <alignment horizontal="center" vertical="center" wrapText="1"/>
      <protection locked="0"/>
    </xf>
    <xf numFmtId="0" fontId="0" fillId="0" borderId="0" xfId="150" applyFont="1" applyFill="1" applyBorder="1" applyAlignment="1" applyProtection="1">
      <alignment horizontal="left" vertical="center" wrapText="1"/>
      <protection locked="0"/>
    </xf>
    <xf numFmtId="0" fontId="0" fillId="0" borderId="0" xfId="150" applyFont="1" applyFill="1" applyBorder="1" applyAlignment="1" applyProtection="1">
      <alignment horizontal="right" vertical="center" wrapText="1"/>
      <protection locked="0"/>
    </xf>
    <xf numFmtId="0" fontId="1" fillId="0" borderId="4" xfId="150" applyFont="1" applyFill="1" applyBorder="1" applyAlignment="1" applyProtection="1">
      <alignment horizontal="right" vertical="center" wrapText="1"/>
      <protection locked="0"/>
    </xf>
    <xf numFmtId="0" fontId="1" fillId="0" borderId="1" xfId="150" applyFont="1" applyFill="1" applyBorder="1" applyAlignment="1" applyProtection="1">
      <alignment horizontal="center" vertical="center" wrapText="1"/>
      <protection locked="0"/>
    </xf>
    <xf numFmtId="0" fontId="1" fillId="0" borderId="1" xfId="182"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0" fillId="0" borderId="0" xfId="0" applyFont="1" applyFill="1"/>
    <xf numFmtId="0" fontId="1" fillId="0" borderId="1" xfId="0" applyFont="1" applyFill="1" applyBorder="1" applyAlignment="1" applyProtection="1">
      <alignment horizontal="center" vertical="center" wrapText="1"/>
      <protection locked="0"/>
    </xf>
    <xf numFmtId="0" fontId="1" fillId="0" borderId="1" xfId="64" applyFont="1" applyFill="1" applyBorder="1" applyAlignment="1" applyProtection="1">
      <alignment horizontal="center" vertical="center" wrapText="1"/>
      <protection locked="0"/>
    </xf>
    <xf numFmtId="0" fontId="0" fillId="0" borderId="0" xfId="0" applyFont="1" applyFill="1" applyAlignment="1">
      <alignment horizontal="left"/>
    </xf>
    <xf numFmtId="0" fontId="0" fillId="0" borderId="0" xfId="0" applyFont="1" applyFill="1" applyAlignment="1">
      <alignment horizont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0"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righ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1" fillId="0" borderId="2"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0" xfId="439" applyFont="1" applyFill="1" applyBorder="1" applyAlignment="1">
      <alignment horizontal="left" vertical="center" wrapText="1"/>
    </xf>
    <xf numFmtId="200" fontId="1" fillId="0" borderId="13" xfId="0" applyNumberFormat="1" applyFont="1" applyFill="1" applyBorder="1" applyAlignment="1">
      <alignment horizontal="center" vertical="center" wrapText="1"/>
    </xf>
    <xf numFmtId="200" fontId="1" fillId="0" borderId="9" xfId="0" applyNumberFormat="1" applyFont="1" applyFill="1" applyBorder="1" applyAlignment="1">
      <alignment horizontal="center" vertical="center" wrapText="1"/>
    </xf>
    <xf numFmtId="0" fontId="1" fillId="0" borderId="1" xfId="228" applyFont="1" applyFill="1" applyBorder="1" applyAlignment="1">
      <alignment horizontal="left" vertical="center" wrapText="1"/>
    </xf>
    <xf numFmtId="0" fontId="1" fillId="0" borderId="14" xfId="0" applyFont="1" applyFill="1" applyBorder="1" applyAlignment="1">
      <alignment horizontal="center" vertical="center" wrapText="1"/>
    </xf>
    <xf numFmtId="0" fontId="1" fillId="0" borderId="1" xfId="228" applyFont="1" applyFill="1" applyBorder="1" applyAlignment="1">
      <alignment vertical="center" wrapText="1"/>
    </xf>
    <xf numFmtId="0" fontId="1" fillId="0" borderId="1" xfId="228" applyFont="1" applyFill="1" applyBorder="1" applyAlignment="1">
      <alignment horizontal="center" vertical="center" wrapText="1"/>
    </xf>
    <xf numFmtId="0" fontId="1" fillId="0" borderId="1" xfId="228" applyFont="1" applyFill="1" applyBorder="1" applyAlignment="1">
      <alignment horizontal="left" vertical="center"/>
    </xf>
    <xf numFmtId="0" fontId="1" fillId="0" borderId="14" xfId="228" applyFont="1" applyFill="1" applyBorder="1" applyAlignment="1">
      <alignment horizontal="center" vertical="center"/>
    </xf>
    <xf numFmtId="0" fontId="1" fillId="0" borderId="10" xfId="228" applyFont="1" applyFill="1" applyBorder="1" applyAlignment="1">
      <alignment horizontal="left" vertical="center" wrapText="1"/>
    </xf>
    <xf numFmtId="0" fontId="1" fillId="0" borderId="12" xfId="0" applyNumberFormat="1" applyFont="1" applyFill="1" applyBorder="1" applyAlignment="1">
      <alignment horizontal="center" vertical="center" wrapText="1"/>
    </xf>
    <xf numFmtId="0" fontId="1" fillId="0" borderId="15"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14"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0" xfId="0" applyFont="1" applyFill="1" applyBorder="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10" xfId="439" applyFont="1" applyFill="1" applyBorder="1" applyAlignment="1">
      <alignment horizontal="center" vertical="center" wrapText="1"/>
    </xf>
    <xf numFmtId="0" fontId="0" fillId="0" borderId="10" xfId="0" applyFont="1" applyFill="1" applyBorder="1"/>
    <xf numFmtId="0" fontId="1" fillId="0" borderId="10" xfId="0" applyFont="1" applyFill="1" applyBorder="1" applyAlignment="1">
      <alignment horizontal="center" vertical="center"/>
    </xf>
    <xf numFmtId="0" fontId="6"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3" borderId="0" xfId="0" applyFont="1" applyFill="1" applyBorder="1" applyAlignment="1">
      <alignment vertical="center" wrapText="1"/>
    </xf>
    <xf numFmtId="0" fontId="6" fillId="0" borderId="0" xfId="0" applyFont="1" applyFill="1" applyBorder="1" applyAlignment="1">
      <alignment horizontal="left" vertical="center" wrapText="1"/>
    </xf>
    <xf numFmtId="209" fontId="6" fillId="0" borderId="0" xfId="0" applyNumberFormat="1" applyFont="1" applyFill="1" applyBorder="1" applyAlignment="1">
      <alignment horizontal="center" vertical="center" wrapText="1"/>
    </xf>
    <xf numFmtId="195" fontId="6" fillId="3" borderId="0"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right" vertical="center" wrapText="1"/>
    </xf>
    <xf numFmtId="0" fontId="1" fillId="0" borderId="1" xfId="0" applyFont="1" applyFill="1" applyBorder="1" applyAlignment="1">
      <alignment horizontal="center"/>
    </xf>
    <xf numFmtId="200" fontId="1" fillId="0" borderId="1" xfId="0" applyNumberFormat="1" applyFont="1" applyFill="1" applyBorder="1" applyAlignment="1">
      <alignment horizontal="center" vertical="center" wrapText="1"/>
    </xf>
    <xf numFmtId="195" fontId="1" fillId="0" borderId="1" xfId="0" applyNumberFormat="1" applyFont="1" applyFill="1" applyBorder="1" applyAlignment="1">
      <alignment horizontal="center" vertical="center" wrapText="1"/>
    </xf>
    <xf numFmtId="0" fontId="7" fillId="0" borderId="1" xfId="555" applyFont="1" applyFill="1" applyBorder="1" applyAlignment="1">
      <alignment horizontal="left" vertical="center" wrapText="1"/>
    </xf>
    <xf numFmtId="195"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20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95"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509" applyFont="1" applyFill="1" applyBorder="1" applyAlignment="1">
      <alignment horizontal="center" vertical="center" wrapText="1"/>
    </xf>
    <xf numFmtId="195" fontId="1" fillId="0" borderId="1" xfId="338"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195" fontId="1" fillId="0" borderId="1" xfId="509" applyNumberFormat="1" applyFont="1" applyFill="1" applyBorder="1" applyAlignment="1">
      <alignment horizontal="center" vertical="center"/>
    </xf>
    <xf numFmtId="208" fontId="1" fillId="0" borderId="1" xfId="169"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195" fontId="1" fillId="3"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1" fillId="3" borderId="1" xfId="509"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509" applyNumberFormat="1" applyFont="1" applyFill="1" applyBorder="1" applyAlignment="1">
      <alignment horizontal="left" vertical="center" wrapText="1"/>
    </xf>
    <xf numFmtId="0" fontId="3" fillId="3" borderId="0" xfId="0" applyFont="1" applyFill="1" applyBorder="1" applyAlignment="1">
      <alignment horizontal="center" vertical="center" wrapText="1"/>
    </xf>
    <xf numFmtId="10" fontId="1" fillId="0" borderId="0" xfId="0" applyNumberFormat="1" applyFont="1" applyFill="1" applyBorder="1" applyAlignment="1">
      <alignment horizontal="right" vertical="center" wrapText="1"/>
    </xf>
    <xf numFmtId="10" fontId="1" fillId="3" borderId="0" xfId="0" applyNumberFormat="1" applyFont="1" applyFill="1" applyBorder="1" applyAlignment="1">
      <alignment horizontal="right" vertical="center" wrapText="1"/>
    </xf>
    <xf numFmtId="10" fontId="1" fillId="0" borderId="1" xfId="0" applyNumberFormat="1" applyFont="1" applyFill="1" applyBorder="1" applyAlignment="1">
      <alignment horizontal="center" vertical="center" wrapText="1"/>
    </xf>
    <xf numFmtId="195" fontId="5" fillId="0" borderId="1" xfId="0" applyNumberFormat="1" applyFont="1" applyFill="1" applyBorder="1" applyAlignment="1">
      <alignment horizontal="center" vertical="center" wrapText="1"/>
    </xf>
    <xf numFmtId="20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09" fontId="1" fillId="0" borderId="1" xfId="0" applyNumberFormat="1" applyFont="1" applyFill="1" applyBorder="1" applyAlignment="1">
      <alignment horizontal="center" vertical="center" wrapText="1"/>
    </xf>
    <xf numFmtId="200" fontId="1" fillId="3" borderId="1" xfId="0" applyNumberFormat="1" applyFont="1" applyFill="1" applyBorder="1" applyAlignment="1">
      <alignment horizontal="center" vertical="center" wrapText="1"/>
    </xf>
    <xf numFmtId="0" fontId="1" fillId="0" borderId="1" xfId="509" applyFont="1" applyFill="1" applyBorder="1" applyAlignment="1">
      <alignment horizontal="left" vertical="center" wrapText="1"/>
    </xf>
    <xf numFmtId="195" fontId="7" fillId="0" borderId="1" xfId="0" applyNumberFormat="1" applyFont="1" applyFill="1" applyBorder="1" applyAlignment="1">
      <alignment horizontal="left" vertical="center" wrapText="1"/>
    </xf>
    <xf numFmtId="195" fontId="1" fillId="0" borderId="1" xfId="0" applyNumberFormat="1" applyFont="1" applyFill="1" applyBorder="1" applyAlignment="1">
      <alignment horizontal="left" vertical="center" wrapText="1"/>
    </xf>
    <xf numFmtId="209" fontId="1"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left" vertical="center" wrapText="1"/>
    </xf>
    <xf numFmtId="195" fontId="1" fillId="0" borderId="1" xfId="0" applyNumberFormat="1" applyFont="1" applyFill="1" applyBorder="1" applyAlignment="1">
      <alignment vertical="center"/>
    </xf>
    <xf numFmtId="0" fontId="1" fillId="0" borderId="1" xfId="0" applyFont="1" applyFill="1" applyBorder="1" applyAlignment="1" applyProtection="1">
      <alignment horizontal="left" vertical="center" wrapText="1"/>
    </xf>
    <xf numFmtId="0" fontId="1" fillId="0" borderId="1" xfId="243" applyFont="1" applyFill="1" applyBorder="1" applyAlignment="1">
      <alignment horizontal="left" vertical="center" wrapText="1"/>
    </xf>
    <xf numFmtId="0" fontId="1" fillId="0" borderId="1" xfId="0" applyFont="1" applyFill="1" applyBorder="1" applyAlignment="1">
      <alignment vertical="center" wrapText="1"/>
    </xf>
    <xf numFmtId="195" fontId="1" fillId="0" borderId="1" xfId="509" applyNumberFormat="1" applyFont="1" applyFill="1" applyBorder="1" applyAlignment="1">
      <alignment vertical="center"/>
    </xf>
    <xf numFmtId="177" fontId="1" fillId="0" borderId="1" xfId="0" applyNumberFormat="1" applyFont="1" applyFill="1" applyBorder="1" applyAlignment="1">
      <alignment horizontal="left" vertical="center" wrapText="1"/>
    </xf>
    <xf numFmtId="208" fontId="1" fillId="3" borderId="1" xfId="169"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26" fontId="1" fillId="0" borderId="1" xfId="270" applyNumberFormat="1" applyFont="1" applyFill="1" applyBorder="1" applyAlignment="1">
      <alignment horizontal="left" vertical="center" wrapText="1"/>
    </xf>
    <xf numFmtId="26" fontId="1" fillId="0" borderId="1" xfId="0" applyNumberFormat="1" applyFont="1" applyFill="1" applyBorder="1" applyAlignment="1">
      <alignment horizontal="left" vertical="center" wrapText="1"/>
    </xf>
    <xf numFmtId="209" fontId="1" fillId="3" borderId="1" xfId="0" applyNumberFormat="1" applyFont="1" applyFill="1" applyBorder="1" applyAlignment="1">
      <alignment horizontal="center" vertical="center" wrapText="1"/>
    </xf>
    <xf numFmtId="0" fontId="1" fillId="3" borderId="1" xfId="509" applyFont="1" applyFill="1" applyBorder="1" applyAlignment="1">
      <alignment horizontal="left" vertical="center" wrapText="1"/>
    </xf>
    <xf numFmtId="209" fontId="1" fillId="0" borderId="0" xfId="0" applyNumberFormat="1" applyFont="1" applyFill="1" applyBorder="1" applyAlignment="1">
      <alignment horizontal="center" vertical="center" wrapText="1"/>
    </xf>
    <xf numFmtId="195" fontId="1" fillId="3" borderId="0" xfId="0" applyNumberFormat="1" applyFont="1" applyFill="1" applyBorder="1" applyAlignment="1">
      <alignment horizontal="center" vertical="center" wrapText="1"/>
    </xf>
    <xf numFmtId="195" fontId="7"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pplyProtection="1">
      <alignment horizontal="center" vertical="center" wrapText="1"/>
    </xf>
    <xf numFmtId="0" fontId="1" fillId="0" borderId="1" xfId="243" applyFont="1" applyFill="1" applyBorder="1" applyAlignment="1">
      <alignment horizontal="center" vertical="center" wrapText="1"/>
    </xf>
    <xf numFmtId="0" fontId="6" fillId="0" borderId="1" xfId="0" applyFont="1" applyFill="1" applyBorder="1" applyAlignment="1">
      <alignment vertical="center" wrapText="1"/>
    </xf>
    <xf numFmtId="177" fontId="1" fillId="0" borderId="1" xfId="0" applyNumberFormat="1" applyFont="1" applyFill="1" applyBorder="1" applyAlignment="1">
      <alignment horizontal="center" vertical="center" wrapText="1"/>
    </xf>
    <xf numFmtId="0" fontId="1" fillId="3" borderId="1" xfId="0" applyFont="1" applyFill="1" applyBorder="1" applyAlignment="1">
      <alignment vertical="center" wrapText="1"/>
    </xf>
    <xf numFmtId="200" fontId="1" fillId="0" borderId="0" xfId="0" applyNumberFormat="1" applyFont="1" applyFill="1" applyBorder="1" applyAlignment="1">
      <alignment horizontal="center" vertical="center" wrapText="1"/>
    </xf>
    <xf numFmtId="0" fontId="1" fillId="3" borderId="0" xfId="0" applyFont="1" applyFill="1" applyAlignment="1">
      <alignment vertical="center" wrapText="1"/>
    </xf>
    <xf numFmtId="0" fontId="1" fillId="0" borderId="0" xfId="0" applyFont="1" applyFill="1" applyAlignment="1">
      <alignment vertical="center" wrapText="1"/>
    </xf>
    <xf numFmtId="0" fontId="6" fillId="0" borderId="4"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0" fillId="0" borderId="17" xfId="0" applyFont="1" applyFill="1" applyBorder="1" applyAlignment="1">
      <alignment horizontal="center"/>
    </xf>
    <xf numFmtId="0" fontId="1" fillId="0" borderId="1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9" xfId="0" applyFont="1" applyFill="1" applyBorder="1" applyAlignment="1">
      <alignment horizontal="left" vertical="center" wrapText="1"/>
    </xf>
    <xf numFmtId="209" fontId="6" fillId="0" borderId="0"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209" fontId="1" fillId="0" borderId="14" xfId="0" applyNumberFormat="1" applyFont="1" applyFill="1" applyBorder="1" applyAlignment="1">
      <alignment horizontal="center" vertical="center" wrapText="1"/>
    </xf>
    <xf numFmtId="209" fontId="1" fillId="0" borderId="16"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1" fillId="0" borderId="1" xfId="461" applyFont="1" applyFill="1" applyBorder="1" applyAlignment="1">
      <alignment horizontal="left" vertical="center" wrapText="1"/>
    </xf>
    <xf numFmtId="0" fontId="1" fillId="0" borderId="1" xfId="461" applyFont="1" applyFill="1" applyBorder="1" applyAlignment="1">
      <alignment horizontal="center"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58" fontId="5" fillId="3" borderId="1" xfId="0" applyNumberFormat="1" applyFont="1" applyFill="1" applyBorder="1" applyAlignment="1" applyProtection="1">
      <alignment horizontal="left" vertical="center" wrapText="1"/>
    </xf>
    <xf numFmtId="58" fontId="5" fillId="0" borderId="1" xfId="0" applyNumberFormat="1" applyFont="1" applyFill="1" applyBorder="1" applyAlignment="1" applyProtection="1">
      <alignment horizontal="center" vertical="center" wrapText="1"/>
    </xf>
    <xf numFmtId="0" fontId="1" fillId="3" borderId="1" xfId="0" applyFont="1" applyFill="1" applyBorder="1" applyAlignment="1">
      <alignment horizontal="center" vertical="center"/>
    </xf>
    <xf numFmtId="58" fontId="5" fillId="3" borderId="1" xfId="0" applyNumberFormat="1" applyFont="1" applyFill="1" applyBorder="1" applyAlignment="1" applyProtection="1">
      <alignment horizontal="center" vertical="center" wrapText="1"/>
    </xf>
    <xf numFmtId="58" fontId="5" fillId="0" borderId="1" xfId="0" applyNumberFormat="1" applyFont="1" applyFill="1" applyBorder="1" applyAlignment="1" applyProtection="1">
      <alignment horizontal="left" vertical="center" wrapText="1"/>
    </xf>
    <xf numFmtId="0" fontId="10" fillId="0" borderId="0" xfId="0" applyFont="1" applyFill="1" applyAlignment="1">
      <alignment vertical="center"/>
    </xf>
    <xf numFmtId="186" fontId="0" fillId="0" borderId="0" xfId="0" applyNumberFormat="1" applyFont="1" applyFill="1" applyAlignment="1">
      <alignment vertical="center"/>
    </xf>
    <xf numFmtId="191" fontId="0" fillId="0" borderId="0" xfId="0" applyNumberFormat="1" applyFont="1" applyFill="1" applyAlignment="1">
      <alignment vertical="center"/>
    </xf>
    <xf numFmtId="0" fontId="11" fillId="0" borderId="0" xfId="147" applyFont="1" applyAlignment="1">
      <alignment horizontal="center" vertical="center" wrapText="1"/>
    </xf>
    <xf numFmtId="0" fontId="1" fillId="0" borderId="4"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186" fontId="12" fillId="0" borderId="2" xfId="0" applyNumberFormat="1" applyFont="1" applyFill="1" applyBorder="1" applyAlignment="1">
      <alignment horizontal="center" vertical="center" wrapText="1"/>
    </xf>
    <xf numFmtId="191" fontId="12" fillId="0" borderId="18"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 xfId="0" applyFont="1" applyFill="1" applyBorder="1" applyAlignment="1">
      <alignment horizontal="center" vertical="center"/>
    </xf>
    <xf numFmtId="186" fontId="12" fillId="0" borderId="1" xfId="0" applyNumberFormat="1" applyFont="1" applyFill="1" applyBorder="1" applyAlignment="1">
      <alignment horizontal="center" vertical="center"/>
    </xf>
    <xf numFmtId="191" fontId="12" fillId="0" borderId="1" xfId="0" applyNumberFormat="1" applyFont="1" applyFill="1" applyBorder="1" applyAlignment="1">
      <alignment horizontal="center" vertical="center"/>
    </xf>
    <xf numFmtId="0" fontId="1" fillId="0" borderId="0" xfId="0" applyFont="1" applyFill="1" applyAlignment="1">
      <alignment vertical="center"/>
    </xf>
    <xf numFmtId="0" fontId="1" fillId="0" borderId="0" xfId="0" applyFont="1" applyFill="1" applyAlignment="1">
      <alignment horizontal="center" vertical="center"/>
    </xf>
    <xf numFmtId="0" fontId="11" fillId="0" borderId="0" xfId="147" applyFont="1" applyAlignment="1">
      <alignment horizontal="center" vertical="center"/>
    </xf>
    <xf numFmtId="0" fontId="1" fillId="0" borderId="0" xfId="0" applyFont="1" applyFill="1" applyBorder="1" applyAlignment="1">
      <alignment horizontal="center" vertical="center"/>
    </xf>
  </cellXfs>
  <cellStyles count="568">
    <cellStyle name="常规" xfId="0" builtinId="0"/>
    <cellStyle name="货币[0]" xfId="1" builtinId="7"/>
    <cellStyle name="20% - 强调文字颜色 3" xfId="2" builtinId="38"/>
    <cellStyle name="输入" xfId="3" builtinId="20"/>
    <cellStyle name="好_05玉溪" xfId="4"/>
    <cellStyle name="货币" xfId="5" builtinId="4"/>
    <cellStyle name="args.style" xfId="6"/>
    <cellStyle name="千位分隔[0]" xfId="7" builtinId="6"/>
    <cellStyle name="Accent2 - 40%" xfId="8"/>
    <cellStyle name="计算 2" xfId="9"/>
    <cellStyle name="40% - 强调文字颜色 3" xfId="10" builtinId="39"/>
    <cellStyle name="差" xfId="11" builtinId="27"/>
    <cellStyle name="好_汇总" xfId="12"/>
    <cellStyle name="千位分隔" xfId="13" builtinId="3"/>
    <cellStyle name="好_1003牟定县" xfId="14"/>
    <cellStyle name="60% - 强调文字颜色 3" xfId="15" builtinId="40"/>
    <cellStyle name="日期" xfId="16"/>
    <cellStyle name="差_奖励补助测算5.23新" xfId="17"/>
    <cellStyle name="Accent2 - 60%" xfId="18"/>
    <cellStyle name="超链接" xfId="19" builtinId="8"/>
    <cellStyle name="差_2009年一般性转移支付标准工资_奖励补助测算5.22测试" xfId="20"/>
    <cellStyle name="百分比" xfId="21" builtinId="5"/>
    <cellStyle name="已访问的超链接" xfId="22" builtinId="9"/>
    <cellStyle name="常规 6" xfId="23"/>
    <cellStyle name="_ET_STYLE_NoName_00__Sheet3" xfId="24"/>
    <cellStyle name="注释" xfId="25" builtinId="10"/>
    <cellStyle name="60% - 强调文字颜色 2" xfId="26" builtinId="36"/>
    <cellStyle name="差_教师绩效工资测算表（离退休按各地上报数测算）2009年1月1日" xfId="27"/>
    <cellStyle name="差_2007年政法部门业务指标" xfId="28"/>
    <cellStyle name="标题 4" xfId="29" builtinId="19"/>
    <cellStyle name="好_奖励补助测算5.23新" xfId="30"/>
    <cellStyle name="差_指标五" xfId="31"/>
    <cellStyle name="警告文本" xfId="32" builtinId="11"/>
    <cellStyle name="常规_2016年丽水市重点建设项目形象进度计划申报表0125" xfId="33"/>
    <cellStyle name="小数" xfId="34"/>
    <cellStyle name="差_奖励补助测算5.22测试" xfId="35"/>
    <cellStyle name="标题" xfId="36" builtinId="15"/>
    <cellStyle name="解释性文本" xfId="37" builtinId="53"/>
    <cellStyle name="好_地方配套按人均增幅控制8.30xl" xfId="38"/>
    <cellStyle name="注释 2" xfId="39"/>
    <cellStyle name="标题 1" xfId="40" builtinId="16"/>
    <cellStyle name="小数 2" xfId="41"/>
    <cellStyle name="0,0_x000d__x000a_NA_x000d__x000a_" xfId="42"/>
    <cellStyle name="标题 2" xfId="43" builtinId="17"/>
    <cellStyle name="60% - 强调文字颜色 1" xfId="44" builtinId="32"/>
    <cellStyle name="标题 3" xfId="45" builtinId="18"/>
    <cellStyle name="60% - 强调文字颜色 4" xfId="46" builtinId="44"/>
    <cellStyle name="输出" xfId="47" builtinId="21"/>
    <cellStyle name="计算" xfId="48" builtinId="22"/>
    <cellStyle name="_ET_STYLE_NoName_00__县公司" xfId="49"/>
    <cellStyle name="检查单元格" xfId="50" builtinId="23"/>
    <cellStyle name="数字" xfId="51"/>
    <cellStyle name="好_2009年一般性转移支付标准工资_地方配套按人均增幅控制8.30一般预算平均增幅、人均可用财力平均增幅两次控制、社会治安系数调整、案件数调整xl" xfId="52"/>
    <cellStyle name="20% - 强调文字颜色 6" xfId="53" builtinId="50"/>
    <cellStyle name="好_三季度－表二" xfId="54"/>
    <cellStyle name="Currency [0]" xfId="55"/>
    <cellStyle name="强调文字颜色 2" xfId="56" builtinId="33"/>
    <cellStyle name="差_教育厅提供义务教育及高中教师人数（2009年1月6日）" xfId="57"/>
    <cellStyle name="链接单元格" xfId="58" builtinId="24"/>
    <cellStyle name="汇总" xfId="59" builtinId="25"/>
    <cellStyle name="差_Book2" xfId="60"/>
    <cellStyle name="e鯪9Y_x000b_ 4_2013年指标初排2" xfId="61"/>
    <cellStyle name="好" xfId="62" builtinId="26"/>
    <cellStyle name="适中" xfId="63" builtinId="28"/>
    <cellStyle name="常规_1_1 2" xfId="64"/>
    <cellStyle name="20% - 强调文字颜色 5" xfId="65" builtinId="46"/>
    <cellStyle name="强调文字颜色 1" xfId="66" builtinId="29"/>
    <cellStyle name="20% - 强调文字颜色 1" xfId="67" builtinId="30"/>
    <cellStyle name="㼿㼿㼿㼿㼿㼿㼿㼿㼿㼿㼿?" xfId="68"/>
    <cellStyle name="40% - 强调文字颜色 1" xfId="69" builtinId="31"/>
    <cellStyle name="输出 2" xfId="70"/>
    <cellStyle name="20% - 强调文字颜色 2" xfId="71" builtinId="34"/>
    <cellStyle name="好_2013年固定资产投资和重大前期项目计划建议表（1120)0" xfId="72"/>
    <cellStyle name="差_2013年固定资产投资和重大前期项目计划建议表（1120)3" xfId="73"/>
    <cellStyle name="40% - 强调文字颜色 2" xfId="74" builtinId="35"/>
    <cellStyle name="千位分隔[0] 2" xfId="75"/>
    <cellStyle name="强调文字颜色 3" xfId="76" builtinId="37"/>
    <cellStyle name="钎霖_4岿角利" xfId="77"/>
    <cellStyle name="强调文字颜色 4" xfId="78" builtinId="41"/>
    <cellStyle name="e鯪9Y_x000b__2013年固定资产投资和重大前期项目计划建议表（1120)0" xfId="79"/>
    <cellStyle name="20% - 强调文字颜色 4" xfId="80" builtinId="42"/>
    <cellStyle name="40% - 强调文字颜色 4" xfId="81" builtinId="43"/>
    <cellStyle name="comma-d" xfId="82"/>
    <cellStyle name="霓付 [0]_ +Foil &amp; -FOIL &amp; PAPER" xfId="83"/>
    <cellStyle name="强调文字颜色 5" xfId="84" builtinId="45"/>
    <cellStyle name="好_2013年固定资产投资和重大前期项目计划建议表（1120)3" xfId="85"/>
    <cellStyle name="40% - 强调文字颜色 5" xfId="86" builtinId="47"/>
    <cellStyle name="差_2006年全省财力计算表（中央、决算）" xfId="87"/>
    <cellStyle name="60% - 强调文字颜色 5" xfId="88" builtinId="48"/>
    <cellStyle name="强调文字颜色 6" xfId="89" builtinId="49"/>
    <cellStyle name="_弱电系统设备配置报价清单" xfId="90"/>
    <cellStyle name="适中 2" xfId="91"/>
    <cellStyle name="40% - 强调文字颜色 6" xfId="92" builtinId="51"/>
    <cellStyle name="Bad" xfId="93"/>
    <cellStyle name="昗弨_Pacific Region P&amp;L" xfId="94"/>
    <cellStyle name="60% - 强调文字颜色 6" xfId="95" builtinId="52"/>
    <cellStyle name="未定义" xfId="96"/>
    <cellStyle name="编号" xfId="97"/>
    <cellStyle name="통화 [0]_BOILER-CO1" xfId="98"/>
    <cellStyle name="20% - 强调文字颜色 5 2" xfId="99"/>
    <cellStyle name="콤마_BOILER-CO1" xfId="100"/>
    <cellStyle name="寘嬫愗傝_Region Orders (2)" xfId="101"/>
    <cellStyle name="_2010年市重点项目计划（分县初稿）" xfId="102"/>
    <cellStyle name="样式 1_2016年丽水市重点建设项目形象进度计划申报表0125" xfId="103"/>
    <cellStyle name="数字 2" xfId="104"/>
    <cellStyle name="数量" xfId="105"/>
    <cellStyle name="普通_ 白土" xfId="106"/>
    <cellStyle name="Warning Text" xfId="107"/>
    <cellStyle name="烹拳_ +Foil &amp; -FOIL &amp; PAPER" xfId="108"/>
    <cellStyle name="差_县级基础数据" xfId="109"/>
    <cellStyle name="Moneda [0]_96 Risk" xfId="110"/>
    <cellStyle name="烹拳 [0]_ +Foil &amp; -FOIL &amp; PAPER" xfId="111"/>
    <cellStyle name="解释性文本 2" xfId="112"/>
    <cellStyle name="貨幣_SGV" xfId="113"/>
    <cellStyle name="好_云南省2008年转移支付测算——州市本级考核部分及政策性测算" xfId="114"/>
    <cellStyle name="强调文字颜色 3 2" xfId="115"/>
    <cellStyle name="好_云南农村义务教育统计表" xfId="116"/>
    <cellStyle name="好_云南省2008年中小学教职工情况（教育厅提供20090101加工整理）" xfId="117"/>
    <cellStyle name="好_县级公安机关公用经费标准奖励测算方案（定稿）" xfId="118"/>
    <cellStyle name="好_下半年禁吸戒毒经费1000万元" xfId="119"/>
    <cellStyle name="好_文体广播部门" xfId="120"/>
    <cellStyle name="好_教育厅提供义务教育及高中教师人数（2009年1月6日）" xfId="121"/>
    <cellStyle name="好_检验表（调整后）" xfId="122"/>
    <cellStyle name="好_财政支出对上级的依赖程度" xfId="123"/>
    <cellStyle name="好_Book1_银行账户情况表_2010年12月" xfId="124"/>
    <cellStyle name="好_Book1_1" xfId="125"/>
    <cellStyle name="好_奖励补助测算7.23" xfId="126"/>
    <cellStyle name="好_5334_2006年迪庆县级财政报表附表" xfId="127"/>
    <cellStyle name="好_530629_2006年县级财政报表附表" xfId="128"/>
    <cellStyle name="好_2009年一般性转移支付标准工资_奖励补助测算7.25 (version 1) (version 1)" xfId="129"/>
    <cellStyle name="好_2009年一般性转移支付标准工资_奖励补助测算7.25" xfId="130"/>
    <cellStyle name="好_2009年一般性转移支付标准工资_奖励补助测算5.23新" xfId="131"/>
    <cellStyle name="好_2009年一般性转移支付标准工资_奖励补助测算5.22测试" xfId="132"/>
    <cellStyle name="好_2009年一般性转移支付标准工资" xfId="133"/>
    <cellStyle name="霓付_ +Foil &amp; -FOIL &amp; PAPER" xfId="134"/>
    <cellStyle name="好_2008云南省分县市中小学教职工统计表（教育厅提供）" xfId="135"/>
    <cellStyle name="好_奖励补助测算5.24冯铸" xfId="136"/>
    <cellStyle name="好_2006年水利统计指标统计表" xfId="137"/>
    <cellStyle name="好_义务教育阶段教职工人数（教育厅提供最终）" xfId="138"/>
    <cellStyle name="好_2、土地面积、人口、粮食产量基本情况" xfId="139"/>
    <cellStyle name="好_2009年一般性转移支付标准工资_地方配套按人均增幅控制8.30xl" xfId="140"/>
    <cellStyle name="好_~5676413" xfId="141"/>
    <cellStyle name="好_高中教师人数（教育厅1.6日提供）" xfId="142"/>
    <cellStyle name="好_银行账户情况表_2010年12月" xfId="143"/>
    <cellStyle name="好_2007年检察院案件数" xfId="144"/>
    <cellStyle name="好_~4190974" xfId="145"/>
    <cellStyle name="好 2" xfId="146"/>
    <cellStyle name="常规_Sheet1_附件1：遂昌县各责任单位完成重点建设项目进度排名通报（1—7月）" xfId="147"/>
    <cellStyle name="汇总 2" xfId="148"/>
    <cellStyle name="好_城建部门" xfId="149"/>
    <cellStyle name="常规_1_1" xfId="150"/>
    <cellStyle name="常规 8" xfId="151"/>
    <cellStyle name="常规 7" xfId="152"/>
    <cellStyle name="输入 2" xfId="153"/>
    <cellStyle name="常规 2 8" xfId="154"/>
    <cellStyle name="好_2006年全省财力计算表（中央、决算）" xfId="155"/>
    <cellStyle name="常规 18" xfId="156"/>
    <cellStyle name="好_2009年一般性转移支付标准工资_地方配套按人均增幅控制8.31（调整结案率后）xl" xfId="157"/>
    <cellStyle name="常规 17" xfId="158"/>
    <cellStyle name="差_云南水利电力有限公司" xfId="159"/>
    <cellStyle name="好_奖励补助测算7.25 (version 1) (version 1)" xfId="160"/>
    <cellStyle name="好_1110洱源县" xfId="161"/>
    <cellStyle name="好_2007年可用财力" xfId="162"/>
    <cellStyle name="差_县级公安机关公用经费标准奖励测算方案（定稿）" xfId="163"/>
    <cellStyle name="差_下半年禁毒办案经费分配2544.3万元" xfId="164"/>
    <cellStyle name="好_M01-2(州市补助收入)" xfId="165"/>
    <cellStyle name="差_文体广播部门" xfId="166"/>
    <cellStyle name="差_卫生部门" xfId="167"/>
    <cellStyle name="差_三季度－表二" xfId="168"/>
    <cellStyle name="常规_2018年民间投资项目计划表1130" xfId="169"/>
    <cellStyle name="差_检验表（调整后）" xfId="170"/>
    <cellStyle name="好_县公司" xfId="171"/>
    <cellStyle name="差_基础数据分析" xfId="172"/>
    <cellStyle name="分级显示行_1_13区汇总" xfId="173"/>
    <cellStyle name="差_汇总-县级财政报表附表" xfId="174"/>
    <cellStyle name="差_汇总" xfId="175"/>
    <cellStyle name="差_第一部分：综合全" xfId="176"/>
    <cellStyle name="差_地方配套按人均增幅控制8.30一般预算平均增幅、人均可用财力平均增幅两次控制、社会治安系数调整、案件数调整xl" xfId="177"/>
    <cellStyle name="好_Book2" xfId="178"/>
    <cellStyle name="强调文字颜色 6 2" xfId="179"/>
    <cellStyle name="差_城建部门" xfId="180"/>
    <cellStyle name="差_财政供养人员" xfId="181"/>
    <cellStyle name="常规 11" xfId="182"/>
    <cellStyle name="差_不用软件计算9.1不考虑经费管理评价xl" xfId="183"/>
    <cellStyle name="好_奖励补助测算5.22测试" xfId="184"/>
    <cellStyle name="差_M01-2(州市补助收入)" xfId="185"/>
    <cellStyle name="差_Book1_县公司" xfId="186"/>
    <cellStyle name="好_一期道路" xfId="187"/>
    <cellStyle name="好_2009年一般性转移支付标准工资_不用软件计算9.1不考虑经费管理评价xl" xfId="188"/>
    <cellStyle name="差_Book1_2" xfId="189"/>
    <cellStyle name="差_Book1_1" xfId="190"/>
    <cellStyle name="好_地方配套按人均增幅控制8.31（调整结案率后）xl" xfId="191"/>
    <cellStyle name="差_Book1" xfId="192"/>
    <cellStyle name="差_地方配套按人均增幅控制8.30xl" xfId="193"/>
    <cellStyle name="差_2016年固定资产投资计划建议表总表1009" xfId="194"/>
    <cellStyle name="差_2016年固定资产投资计划建议表总表1.20" xfId="195"/>
    <cellStyle name="差_2013年固定资产投资和重大前期项目计划建议表（1120)0" xfId="196"/>
    <cellStyle name="差_2009年一般性转移支付标准工资_奖励补助测算7.25" xfId="197"/>
    <cellStyle name="差_2009年一般性转移支付标准工资_奖励补助测算5.24冯铸" xfId="198"/>
    <cellStyle name="差_云南省2008年中小学教师人数统计表" xfId="199"/>
    <cellStyle name="差_义务教育阶段教职工人数（教育厅提供最终）" xfId="200"/>
    <cellStyle name="差_2009年一般性转移支付标准工资_奖励补助测算5.23新" xfId="201"/>
    <cellStyle name="差_2009年一般性转移支付标准工资_地方配套按人均增幅控制8.30一般预算平均增幅、人均可用财力平均增幅两次控制、社会治安系数调整、案件数调整xl" xfId="202"/>
    <cellStyle name="好_云南省2008年中小学教师人数统计表" xfId="203"/>
    <cellStyle name="好_Book1_3" xfId="204"/>
    <cellStyle name="超级链接" xfId="205"/>
    <cellStyle name="差_2009年一般性转移支付标准工资_不用软件计算9.1不考虑经费管理评价xl" xfId="206"/>
    <cellStyle name="好_530623_2006年县级财政报表附表" xfId="207"/>
    <cellStyle name="好_卫生部门" xfId="208"/>
    <cellStyle name="差_2009年一般性转移支付标准工资_~5676413" xfId="209"/>
    <cellStyle name="差_2009年一般性转移支付标准工资_~4190974" xfId="210"/>
    <cellStyle name="差_2009年一般性转移支付标准工资" xfId="211"/>
    <cellStyle name="差_2007年可用财力" xfId="212"/>
    <cellStyle name="好_县级基础数据" xfId="213"/>
    <cellStyle name="差_2006年在职人员情况" xfId="214"/>
    <cellStyle name="差_2006年水利统计指标统计表" xfId="215"/>
    <cellStyle name="好_2009年一般性转移支付标准工资_奖励补助测算7.23" xfId="216"/>
    <cellStyle name="差_2、土地面积、人口、粮食产量基本情况" xfId="217"/>
    <cellStyle name="差_1003牟定县" xfId="218"/>
    <cellStyle name="千分位_ 白土" xfId="219"/>
    <cellStyle name="差_0502通海县" xfId="220"/>
    <cellStyle name="差_~5676413" xfId="221"/>
    <cellStyle name="千位[0]_ 方正PC" xfId="222"/>
    <cellStyle name="差_~4190974" xfId="223"/>
    <cellStyle name="差_丽江汇总" xfId="224"/>
    <cellStyle name="表标题" xfId="225"/>
    <cellStyle name="差_县公司" xfId="226"/>
    <cellStyle name="20% - Accent2" xfId="227"/>
    <cellStyle name="常规_2018年政府投资项目计划表1130" xfId="228"/>
    <cellStyle name="Black" xfId="229"/>
    <cellStyle name="40% - Accent5" xfId="230"/>
    <cellStyle name="警告文本 2" xfId="231"/>
    <cellStyle name="差_建行" xfId="232"/>
    <cellStyle name="e鯪9Y_x000b_ 20" xfId="233"/>
    <cellStyle name="e鯪9Y_x000b_ 15" xfId="234"/>
    <cellStyle name="差_高中教师人数（教育厅1.6日提供）" xfId="235"/>
    <cellStyle name="Hyperlink_AheadBehind.xls Chart 23" xfId="236"/>
    <cellStyle name="60% - Accent4" xfId="237"/>
    <cellStyle name="per.style" xfId="238"/>
    <cellStyle name="常规 2 4" xfId="239"/>
    <cellStyle name="PSInt" xfId="240"/>
    <cellStyle name="标题1" xfId="241"/>
    <cellStyle name="好_00省级(打印)" xfId="242"/>
    <cellStyle name="常规 2 2 2 2 2 2" xfId="243"/>
    <cellStyle name="差_检验表" xfId="244"/>
    <cellStyle name="常规 9" xfId="245"/>
    <cellStyle name="标题 4 2" xfId="246"/>
    <cellStyle name="千位分隔 3" xfId="247"/>
    <cellStyle name="好_Book1_2" xfId="248"/>
    <cellStyle name="Currency1" xfId="249"/>
    <cellStyle name="常规 13" xfId="250"/>
    <cellStyle name="标题 3 2" xfId="251"/>
    <cellStyle name="捠壿_Region Orders (2)" xfId="252"/>
    <cellStyle name="百分比 3" xfId="253"/>
    <cellStyle name="Tusental_pldt" xfId="254"/>
    <cellStyle name="표준_0N-HANDLING " xfId="255"/>
    <cellStyle name="Tusental (0)_pldt" xfId="256"/>
    <cellStyle name="Standard_AREAS" xfId="257"/>
    <cellStyle name="Accent3_公安安全支出补充表5.14" xfId="258"/>
    <cellStyle name="好_指标五" xfId="259"/>
    <cellStyle name="货币 2" xfId="260"/>
    <cellStyle name="Date" xfId="261"/>
    <cellStyle name="差_云南省2008年中小学教职工情况（教育厅提供20090101加工整理）" xfId="262"/>
    <cellStyle name="s]_x005f_x000d__x000a_load=_x005f_x000d__x000a_run=_x005f_x000d__x000a_NullPort=None_x005f_x000d__x000a_device=HP LaserJet 4 Plus,HPPCL5MS,LPT1:_x005f_x000d__x000a__x005f_x000d__x000a_[Desktop]_x005f_x000d__x000a_Wallpaper=(无)_x005f_x000d__x000a_TileWallp" xfId="263"/>
    <cellStyle name="差_11大理" xfId="264"/>
    <cellStyle name="差_00省级(定稿)" xfId="265"/>
    <cellStyle name="差_2013年指标初排2" xfId="266"/>
    <cellStyle name="常规 16" xfId="267"/>
    <cellStyle name="PSDec" xfId="268"/>
    <cellStyle name="_ET_STYLE_NoName_00__Sheet1" xfId="269"/>
    <cellStyle name="常规 4" xfId="270"/>
    <cellStyle name="Accent6_公安安全支出补充表5.14" xfId="271"/>
    <cellStyle name="RowLevel_0" xfId="272"/>
    <cellStyle name="差_2008年县级公安保障标准落实奖励经费分配测算" xfId="273"/>
    <cellStyle name="PSDate" xfId="274"/>
    <cellStyle name="好_2006年分析表" xfId="275"/>
    <cellStyle name="好_Book1_县公司" xfId="276"/>
    <cellStyle name="40% - 强调文字颜色 5 2" xfId="277"/>
    <cellStyle name="差_Book1_银行账户情况表_2010年12月" xfId="278"/>
    <cellStyle name="标题 5" xfId="279"/>
    <cellStyle name="好_第一部分：综合全" xfId="280"/>
    <cellStyle name="Pourcentage_pldt" xfId="281"/>
    <cellStyle name="差_0605石屏县" xfId="282"/>
    <cellStyle name="差_2007年检察院案件数" xfId="283"/>
    <cellStyle name="Accent3" xfId="284"/>
    <cellStyle name="Percent_!!!GO" xfId="285"/>
    <cellStyle name="Normal_!!!GO" xfId="286"/>
    <cellStyle name="好_历年教师人数" xfId="287"/>
    <cellStyle name="Norma,_laroux_4_营业在建 (2)_E21" xfId="288"/>
    <cellStyle name="no dec" xfId="289"/>
    <cellStyle name="Valuta (0)_pldt" xfId="290"/>
    <cellStyle name="差_530623_2006年县级财政报表附表" xfId="291"/>
    <cellStyle name="Calculation" xfId="292"/>
    <cellStyle name="Millares_96 Risk" xfId="293"/>
    <cellStyle name="好_指标四" xfId="294"/>
    <cellStyle name="Milliers_!!!GO" xfId="295"/>
    <cellStyle name="Accent3 - 20%" xfId="296"/>
    <cellStyle name="常规 2_02-2008决算报表格式" xfId="297"/>
    <cellStyle name="Input [yellow]" xfId="298"/>
    <cellStyle name="HEADING1" xfId="299"/>
    <cellStyle name="标题 2 2" xfId="300"/>
    <cellStyle name="Grey" xfId="301"/>
    <cellStyle name="好_丽江汇总" xfId="302"/>
    <cellStyle name="好_基础数据分析" xfId="303"/>
    <cellStyle name="Followed Hyperlink_AheadBehind.xls Chart 23" xfId="304"/>
    <cellStyle name="强调 1" xfId="305"/>
    <cellStyle name="Fixed" xfId="306"/>
    <cellStyle name="千分位[0]_ 白土" xfId="307"/>
    <cellStyle name="e鯪9Y_x000b_ 4" xfId="308"/>
    <cellStyle name="Accent5 - 40%" xfId="309"/>
    <cellStyle name="差_5334_2006年迪庆县级财政报表附表" xfId="310"/>
    <cellStyle name="e鯪9Y_x000b_ 6" xfId="311"/>
    <cellStyle name="一般_SGV" xfId="312"/>
    <cellStyle name="差_指标四" xfId="313"/>
    <cellStyle name="40% - 强调文字颜色 1 2" xfId="314"/>
    <cellStyle name="e鯪9Y_x000b_ 4 2" xfId="315"/>
    <cellStyle name="Milliers [0]_!!!GO" xfId="316"/>
    <cellStyle name="e鯪9Y_x000b_ 3" xfId="317"/>
    <cellStyle name="差 2" xfId="318"/>
    <cellStyle name="Red" xfId="319"/>
    <cellStyle name="e鯪9Y_x000b_ 2" xfId="320"/>
    <cellStyle name="e鯪9Y_x000b_ 18" xfId="321"/>
    <cellStyle name="Accent6 - 20%" xfId="322"/>
    <cellStyle name="_ET_STYLE_NoName_00__银行账户情况表_2010年12月" xfId="323"/>
    <cellStyle name="好_M03" xfId="324"/>
    <cellStyle name="e鯪9Y_x000b_ 16" xfId="325"/>
    <cellStyle name="e鯪9Y_x000b_ 11 9_2013年指标初排2" xfId="326"/>
    <cellStyle name="New Times Roman" xfId="327"/>
    <cellStyle name="常规 14" xfId="328"/>
    <cellStyle name="e鯪9Y_x000b_" xfId="329"/>
    <cellStyle name="好_0605石屏县" xfId="330"/>
    <cellStyle name="_一期道路" xfId="331"/>
    <cellStyle name="_ET_STYLE_NoName_00__云南水利电力有限公司" xfId="332"/>
    <cellStyle name="差_1110洱源县" xfId="333"/>
    <cellStyle name="强调文字颜色 1 2" xfId="334"/>
    <cellStyle name="Explanatory Text" xfId="335"/>
    <cellStyle name="Dezimal_laroux" xfId="336"/>
    <cellStyle name="差_第五部分(才淼、饶永宏）" xfId="337"/>
    <cellStyle name="样式 1" xfId="338"/>
    <cellStyle name="分级显示列_1_Book1" xfId="339"/>
    <cellStyle name="Currency_!!!GO" xfId="340"/>
    <cellStyle name="comma zerodec" xfId="341"/>
    <cellStyle name="통화_BOILER-CO1" xfId="342"/>
    <cellStyle name="常规 20" xfId="343"/>
    <cellStyle name="Check Cell" xfId="344"/>
    <cellStyle name="好_第五部分(才淼、饶永宏）" xfId="345"/>
    <cellStyle name="40% - Accent6" xfId="346"/>
    <cellStyle name="好_00省级(定稿)" xfId="347"/>
    <cellStyle name="常规 12" xfId="348"/>
    <cellStyle name="Accent5 - 60%" xfId="349"/>
    <cellStyle name="6mal" xfId="350"/>
    <cellStyle name="㼿㼿㼿㼿㼿㼿" xfId="351"/>
    <cellStyle name="好_2007年政法部门业务指标" xfId="352"/>
    <cellStyle name="_ET_STYLE_NoName_00__Book1_县公司" xfId="353"/>
    <cellStyle name="Dezimal [0]_laroux" xfId="354"/>
    <cellStyle name="Accent1 - 40%" xfId="355"/>
    <cellStyle name="差_2006年基础数据" xfId="356"/>
    <cellStyle name="好_建行" xfId="357"/>
    <cellStyle name="Header1" xfId="358"/>
    <cellStyle name="Accent4_公安安全支出补充表5.14" xfId="359"/>
    <cellStyle name="差_2009年一般性转移支付标准工资_奖励补助测算7.25 (version 1) (version 1)" xfId="360"/>
    <cellStyle name="ColLevel_0" xfId="361"/>
    <cellStyle name="?鹎%U龡&amp;H?_x0008__x001c__x001c_?_x0007__x0001__x0001_" xfId="362"/>
    <cellStyle name="捠壿 [0.00]_Region Orders (2)" xfId="363"/>
    <cellStyle name="Accent4 - 60%" xfId="364"/>
    <cellStyle name="Input [yellow] 2" xfId="365"/>
    <cellStyle name="Accent5" xfId="366"/>
    <cellStyle name="好_2009年一般性转移支付标准工资_~5676413" xfId="367"/>
    <cellStyle name="差_2008云南省分县市中小学教职工统计表（教育厅提供）" xfId="368"/>
    <cellStyle name="差_2009年一般性转移支付标准工资_地方配套按人均增幅控制8.31（调整结案率后）xl" xfId="369"/>
    <cellStyle name="Normal 2" xfId="370"/>
    <cellStyle name="Accent4 - 20%" xfId="371"/>
    <cellStyle name="Border" xfId="372"/>
    <cellStyle name="Accent4" xfId="373"/>
    <cellStyle name="百分比 2" xfId="374"/>
    <cellStyle name="Heading 4" xfId="375"/>
    <cellStyle name="콤마 [0]_BOILER-CO1" xfId="376"/>
    <cellStyle name="60% - 强调文字颜色 1 2" xfId="377"/>
    <cellStyle name="好_0502通海县" xfId="378"/>
    <cellStyle name="Mon閠aire [0]_!!!GO" xfId="379"/>
    <cellStyle name="Accent3 - 40%" xfId="380"/>
    <cellStyle name="差_2009年一般性转移支付标准工资_奖励补助测算7.23" xfId="381"/>
    <cellStyle name="Moneda_96 Risk" xfId="382"/>
    <cellStyle name="强调文字颜色 2 2" xfId="383"/>
    <cellStyle name="后继超链接" xfId="384"/>
    <cellStyle name="_ET_STYLE_NoName_00__建行" xfId="385"/>
    <cellStyle name="差_奖励补助测算7.25 (version 1) (version 1)" xfId="386"/>
    <cellStyle name="Comma [0]" xfId="387"/>
    <cellStyle name="差_2007年人员分部门统计表" xfId="388"/>
    <cellStyle name="40% - Accent3" xfId="389"/>
    <cellStyle name="好_检验表" xfId="390"/>
    <cellStyle name="t" xfId="391"/>
    <cellStyle name="常规 2 6" xfId="392"/>
    <cellStyle name="60% - Accent6" xfId="393"/>
    <cellStyle name="好_2016年固定资产投资计划建议表总表1.20" xfId="394"/>
    <cellStyle name="Accent2_公安安全支出补充表5.14" xfId="395"/>
    <cellStyle name="Accent2" xfId="396"/>
    <cellStyle name="Accent1 - 60%" xfId="397"/>
    <cellStyle name="Accent1" xfId="398"/>
    <cellStyle name="好_2007年人员分部门统计表" xfId="399"/>
    <cellStyle name="60% - 强调文字颜色 6 2" xfId="400"/>
    <cellStyle name="Valuta_pldt" xfId="401"/>
    <cellStyle name="Millares [0]_96 Risk" xfId="402"/>
    <cellStyle name="40% - Accent1" xfId="403"/>
    <cellStyle name="60% - 强调文字颜色 4 2" xfId="404"/>
    <cellStyle name="Neutral" xfId="405"/>
    <cellStyle name="常规 2 7" xfId="406"/>
    <cellStyle name="Accent1 - 20%" xfId="407"/>
    <cellStyle name="20% - Accent1" xfId="408"/>
    <cellStyle name="40% - Accent4" xfId="409"/>
    <cellStyle name="Normal - Style1" xfId="410"/>
    <cellStyle name="常规 5" xfId="411"/>
    <cellStyle name="60% - 强调文字颜色 2 2" xfId="412"/>
    <cellStyle name="e鯪9Y_x000b_ 4 3" xfId="413"/>
    <cellStyle name="Title" xfId="414"/>
    <cellStyle name="常规 2" xfId="415"/>
    <cellStyle name="PSSpacer" xfId="416"/>
    <cellStyle name="差_00省级(打印)" xfId="417"/>
    <cellStyle name="20% - Accent4" xfId="418"/>
    <cellStyle name="Mon閠aire_!!!GO" xfId="419"/>
    <cellStyle name="常规 3" xfId="420"/>
    <cellStyle name="20% - 强调文字颜色 4 2" xfId="421"/>
    <cellStyle name="差_云南农村义务教育统计表" xfId="422"/>
    <cellStyle name="60% - Accent5" xfId="423"/>
    <cellStyle name="强调文字颜色 4 2" xfId="424"/>
    <cellStyle name="常规 2 5" xfId="425"/>
    <cellStyle name="40% - Accent2" xfId="426"/>
    <cellStyle name="Accent3 - 60%" xfId="427"/>
    <cellStyle name="好_2009年一般性转移支付标准工资_~4190974" xfId="428"/>
    <cellStyle name="60% - 强调文字颜色 3 2" xfId="429"/>
    <cellStyle name="e鯪9Y_x000b_ 4 8" xfId="430"/>
    <cellStyle name="60% - Accent3" xfId="431"/>
    <cellStyle name="常规 2 3" xfId="432"/>
    <cellStyle name="60% - 强调文字颜色 5 2" xfId="433"/>
    <cellStyle name="部门" xfId="434"/>
    <cellStyle name="e鯪9Y_x000b_ 4 7" xfId="435"/>
    <cellStyle name="60% - Accent2" xfId="436"/>
    <cellStyle name="常规 2 2" xfId="437"/>
    <cellStyle name="60% - Accent1" xfId="438"/>
    <cellStyle name="常规_复件_2015年固定资产投资和重大前期项目计划建议表（12.24王县对接）15114" xfId="439"/>
    <cellStyle name="强调 2" xfId="440"/>
    <cellStyle name="好_奖励补助测算7.25" xfId="441"/>
    <cellStyle name="40% - 强调文字颜色 2 2" xfId="442"/>
    <cellStyle name="t_HVAC Equipment (3)" xfId="443"/>
    <cellStyle name="差_03昭通" xfId="444"/>
    <cellStyle name="差_财政支出对上级的依赖程度" xfId="445"/>
    <cellStyle name="Calc Currency (0)" xfId="446"/>
    <cellStyle name="好_2006年基础数据" xfId="447"/>
    <cellStyle name="20% - Accent3" xfId="448"/>
    <cellStyle name="Accent6 - 60%" xfId="449"/>
    <cellStyle name="差_奖励补助测算5.24冯铸" xfId="450"/>
    <cellStyle name="20% - 强调文字颜色 1 2" xfId="451"/>
    <cellStyle name="Heading 1" xfId="452"/>
    <cellStyle name="_Book1_3" xfId="453"/>
    <cellStyle name="_ET_STYLE_NoName_00__Book1_银行账户情况表_2010年12月" xfId="454"/>
    <cellStyle name="20% - Accent6" xfId="455"/>
    <cellStyle name="_松阳市、县（市、区）2013-2015年中小河流项目复核成果表" xfId="456"/>
    <cellStyle name="e鯪9Y_x000b_ 11 9 2" xfId="457"/>
    <cellStyle name="好_地方配套按人均增幅控制8.30一般预算平均增幅、人均可用财力平均增幅两次控制、社会治安系数调整、案件数调整xl" xfId="458"/>
    <cellStyle name="_关于报送保障性安居工程有关情况的" xfId="459"/>
    <cellStyle name="_Sheet1" xfId="460"/>
    <cellStyle name="常规 10" xfId="461"/>
    <cellStyle name="Good" xfId="462"/>
    <cellStyle name="检查单元格 2" xfId="463"/>
    <cellStyle name="归盒啦_95" xfId="464"/>
    <cellStyle name="Linked Cell" xfId="465"/>
    <cellStyle name="好_Book1" xfId="466"/>
    <cellStyle name="_ET_STYLE_NoName_00__2012基本建设财务收支计划" xfId="467"/>
    <cellStyle name="货币 2 2" xfId="468"/>
    <cellStyle name="寘嬫愗傝 [0.00]_Region Orders (2)" xfId="469"/>
    <cellStyle name="好_财政供养人员" xfId="470"/>
    <cellStyle name="_Book1_金融业务培训人员情况表" xfId="471"/>
    <cellStyle name="Percent [2]" xfId="472"/>
    <cellStyle name="20% - Accent5" xfId="473"/>
    <cellStyle name="_本部汇总" xfId="474"/>
    <cellStyle name="链接单元格 2" xfId="475"/>
    <cellStyle name="Heading 2" xfId="476"/>
    <cellStyle name="20% - 强调文字颜色 3 2" xfId="477"/>
    <cellStyle name="_Book1_4" xfId="478"/>
    <cellStyle name="_ET_STYLE_NoName_00__2014年丽水市重点建设项目形象进度计划申报表（松阳县）" xfId="479"/>
    <cellStyle name="_Book1" xfId="480"/>
    <cellStyle name="_ET_STYLE_NoName_00__Book1_1_银行账户情况表_2010年12月" xfId="481"/>
    <cellStyle name="差_一期道路" xfId="482"/>
    <cellStyle name="好_汇总-县级财政报表附表" xfId="483"/>
    <cellStyle name="_ET_STYLE_NoName_00__Book1_1_县公司" xfId="484"/>
    <cellStyle name="强调文字颜色 5 2" xfId="485"/>
    <cellStyle name="好_2009年一般性转移支付标准工资_奖励补助测算5.24冯铸" xfId="486"/>
    <cellStyle name="_ET_STYLE_NoName_00__Book1_1" xfId="487"/>
    <cellStyle name="_ET_STYLE_NoName_00__Book1" xfId="488"/>
    <cellStyle name="差_530629_2006年县级财政报表附表" xfId="489"/>
    <cellStyle name="_ET_STYLE_NoName_00__Book1_2" xfId="490"/>
    <cellStyle name="_ET_STYLE_NoName_00__2013年指标初排2" xfId="491"/>
    <cellStyle name="好_11大理" xfId="492"/>
    <cellStyle name="Accent5 - 20%" xfId="493"/>
    <cellStyle name="Input Cells" xfId="494"/>
    <cellStyle name="_ET_STYLE_NoName_00__2013年指标初排" xfId="495"/>
    <cellStyle name="差_M03" xfId="496"/>
    <cellStyle name="Accent2 - 20%" xfId="497"/>
    <cellStyle name="_Book1_2" xfId="498"/>
    <cellStyle name="Accent6" xfId="499"/>
    <cellStyle name="sstot" xfId="500"/>
    <cellStyle name="_ET_STYLE_NoName_00__2012年固定资产投资计划建议表（修改后报发改）" xfId="501"/>
    <cellStyle name="_ET_STYLE_NoName_00_" xfId="502"/>
    <cellStyle name="好_2008年县级公安保障标准落实奖励经费分配测算" xfId="503"/>
    <cellStyle name="_20100326高清市院遂宁检察院1080P配置清单26日改" xfId="504"/>
    <cellStyle name="好_教师绩效工资测算表（离退休按各地上报数测算）2009年1月1日" xfId="505"/>
    <cellStyle name="Total" xfId="506"/>
    <cellStyle name="Linked Cells" xfId="507"/>
    <cellStyle name="Output" xfId="508"/>
    <cellStyle name="常规_市重点项目计划进度表" xfId="509"/>
    <cellStyle name="Accent6 - 40%" xfId="510"/>
    <cellStyle name="借出原因" xfId="511"/>
    <cellStyle name="好_2013年指标初排2" xfId="512"/>
    <cellStyle name="好_2006年在职人员情况" xfId="513"/>
    <cellStyle name="差_云南省2008年转移支付测算——州市本级考核部分及政策性测算" xfId="514"/>
    <cellStyle name="40% - 强调文字颜色 3 2" xfId="515"/>
    <cellStyle name="差_历年教师人数" xfId="516"/>
    <cellStyle name="Accent5_公安安全支出补充表5.14" xfId="517"/>
    <cellStyle name="标题 1 2" xfId="518"/>
    <cellStyle name="百分比 4" xfId="519"/>
    <cellStyle name="_Book1_1" xfId="520"/>
    <cellStyle name="_ET_STYLE_NoName_00__松阳县2012年投资计划建议表" xfId="521"/>
    <cellStyle name="好_不用软件计算9.1不考虑经费管理评价xl" xfId="522"/>
    <cellStyle name="好_03昭通" xfId="523"/>
    <cellStyle name="千位分隔 2" xfId="524"/>
    <cellStyle name="好_下半年禁毒办案经费分配2544.3万元" xfId="525"/>
    <cellStyle name="40% - 强调文字颜色 6 2" xfId="526"/>
    <cellStyle name="好_2016年固定资产投资计划建议表总表1009" xfId="527"/>
    <cellStyle name="差_地方配套按人均增幅控制8.31（调整结案率后）xl" xfId="528"/>
    <cellStyle name="Dollar (zero dec)" xfId="529"/>
    <cellStyle name="Note" xfId="530"/>
    <cellStyle name="差_奖励补助测算7.23" xfId="531"/>
    <cellStyle name="Header2" xfId="532"/>
    <cellStyle name="强调 3" xfId="533"/>
    <cellStyle name="e鯪9Y_x000b_ 4 10" xfId="534"/>
    <cellStyle name="e鯪9Y_x000b_ 11 9" xfId="535"/>
    <cellStyle name="好_业务工作量指标" xfId="536"/>
    <cellStyle name="Non défini" xfId="537"/>
    <cellStyle name="PSChar" xfId="538"/>
    <cellStyle name="千位_ 方正PC" xfId="539"/>
    <cellStyle name="常规 2 2 2" xfId="540"/>
    <cellStyle name="_ET_STYLE_NoName_00__一期道路" xfId="541"/>
    <cellStyle name="差_2009年一般性转移支付标准工资_地方配套按人均增幅控制8.30xl" xfId="542"/>
    <cellStyle name="Comma_!!!GO" xfId="543"/>
    <cellStyle name="20% - 强调文字颜色 6 2" xfId="544"/>
    <cellStyle name="Heading 3" xfId="545"/>
    <cellStyle name="Accent4 - 40%" xfId="546"/>
    <cellStyle name="商品名称" xfId="547"/>
    <cellStyle name="差_05玉溪" xfId="548"/>
    <cellStyle name="20% - 强调文字颜色 2 2" xfId="549"/>
    <cellStyle name="HEADING2" xfId="550"/>
    <cellStyle name="好_云南水利电力有限公司" xfId="551"/>
    <cellStyle name="差_2006年分析表" xfId="552"/>
    <cellStyle name="40% - 强调文字颜色 4 2" xfId="553"/>
    <cellStyle name="Input" xfId="554"/>
    <cellStyle name="s]_x000d__x000a_load=_x000d__x000a_run=_x000d__x000a_NullPort=None_x000d__x000a_device=HP LaserJet 4 Plus,HPPCL5MS,LPT1:_x000d__x000a__x000d__x000a_[Desktop]_x000d__x000a_Wallpaper=(无)_x000d__x000a_TileWallpaper=0_x000d_" xfId="555"/>
    <cellStyle name="e鯪9Y_x000b_ 17" xfId="556"/>
    <cellStyle name="e鯪9Y_x000b_ 22" xfId="557"/>
    <cellStyle name="貨幣 [0]_SGV" xfId="558"/>
    <cellStyle name="_南方电网" xfId="559"/>
    <cellStyle name="差_银行账户情况表_2010年12月" xfId="560"/>
    <cellStyle name="PSHeading" xfId="561"/>
    <cellStyle name="差_业务工作量指标" xfId="562"/>
    <cellStyle name="差_下半年禁吸戒毒经费1000万元" xfId="563"/>
    <cellStyle name="差_奖励补助测算7.25" xfId="564"/>
    <cellStyle name="后继超级链接" xfId="565"/>
    <cellStyle name="Accent1_公安安全支出补充表5.14" xfId="566"/>
    <cellStyle name="差_Book1_3" xfId="567"/>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ustomXml" Target="../customXml/item1.xml"/><Relationship Id="rId8" Type="http://schemas.openxmlformats.org/officeDocument/2006/relationships/worksheet" Target="worksheets/sheet8.xml"/><Relationship Id="rId7" Type="http://schemas.openxmlformats.org/officeDocument/2006/relationships/worksheet" Target="worksheets/sheet7.xml"/><Relationship Id="rId63" Type="http://schemas.openxmlformats.org/officeDocument/2006/relationships/sharedStrings" Target="sharedStrings.xml"/><Relationship Id="rId62" Type="http://schemas.openxmlformats.org/officeDocument/2006/relationships/styles" Target="styles.xml"/><Relationship Id="rId61" Type="http://schemas.openxmlformats.org/officeDocument/2006/relationships/theme" Target="theme/theme1.xml"/><Relationship Id="rId60" Type="http://schemas.openxmlformats.org/officeDocument/2006/relationships/externalLink" Target="externalLinks/externalLink48.xml"/><Relationship Id="rId6" Type="http://schemas.openxmlformats.org/officeDocument/2006/relationships/worksheet" Target="worksheets/sheet6.xml"/><Relationship Id="rId59" Type="http://schemas.openxmlformats.org/officeDocument/2006/relationships/externalLink" Target="externalLinks/externalLink47.xml"/><Relationship Id="rId58" Type="http://schemas.openxmlformats.org/officeDocument/2006/relationships/externalLink" Target="externalLinks/externalLink46.xml"/><Relationship Id="rId57" Type="http://schemas.openxmlformats.org/officeDocument/2006/relationships/externalLink" Target="externalLinks/externalLink45.xml"/><Relationship Id="rId56" Type="http://schemas.openxmlformats.org/officeDocument/2006/relationships/externalLink" Target="externalLinks/externalLink44.xml"/><Relationship Id="rId55" Type="http://schemas.openxmlformats.org/officeDocument/2006/relationships/externalLink" Target="externalLinks/externalLink43.xml"/><Relationship Id="rId54" Type="http://schemas.openxmlformats.org/officeDocument/2006/relationships/externalLink" Target="externalLinks/externalLink42.xml"/><Relationship Id="rId53" Type="http://schemas.openxmlformats.org/officeDocument/2006/relationships/externalLink" Target="externalLinks/externalLink41.xml"/><Relationship Id="rId52" Type="http://schemas.openxmlformats.org/officeDocument/2006/relationships/externalLink" Target="externalLinks/externalLink40.xml"/><Relationship Id="rId51" Type="http://schemas.openxmlformats.org/officeDocument/2006/relationships/externalLink" Target="externalLinks/externalLink39.xml"/><Relationship Id="rId50" Type="http://schemas.openxmlformats.org/officeDocument/2006/relationships/externalLink" Target="externalLinks/externalLink38.xml"/><Relationship Id="rId5" Type="http://schemas.openxmlformats.org/officeDocument/2006/relationships/worksheet" Target="worksheets/sheet5.xml"/><Relationship Id="rId49" Type="http://schemas.openxmlformats.org/officeDocument/2006/relationships/externalLink" Target="externalLinks/externalLink37.xml"/><Relationship Id="rId48" Type="http://schemas.openxmlformats.org/officeDocument/2006/relationships/externalLink" Target="externalLinks/externalLink36.xml"/><Relationship Id="rId47" Type="http://schemas.openxmlformats.org/officeDocument/2006/relationships/externalLink" Target="externalLinks/externalLink35.xml"/><Relationship Id="rId46" Type="http://schemas.openxmlformats.org/officeDocument/2006/relationships/externalLink" Target="externalLinks/externalLink34.xml"/><Relationship Id="rId45" Type="http://schemas.openxmlformats.org/officeDocument/2006/relationships/externalLink" Target="externalLinks/externalLink33.xml"/><Relationship Id="rId44" Type="http://schemas.openxmlformats.org/officeDocument/2006/relationships/externalLink" Target="externalLinks/externalLink32.xml"/><Relationship Id="rId43" Type="http://schemas.openxmlformats.org/officeDocument/2006/relationships/externalLink" Target="externalLinks/externalLink31.xml"/><Relationship Id="rId42" Type="http://schemas.openxmlformats.org/officeDocument/2006/relationships/externalLink" Target="externalLinks/externalLink30.xml"/><Relationship Id="rId41" Type="http://schemas.openxmlformats.org/officeDocument/2006/relationships/externalLink" Target="externalLinks/externalLink29.xml"/><Relationship Id="rId40" Type="http://schemas.openxmlformats.org/officeDocument/2006/relationships/externalLink" Target="externalLinks/externalLink28.xml"/><Relationship Id="rId4" Type="http://schemas.openxmlformats.org/officeDocument/2006/relationships/worksheet" Target="worksheets/sheet4.xml"/><Relationship Id="rId39" Type="http://schemas.openxmlformats.org/officeDocument/2006/relationships/externalLink" Target="externalLinks/externalLink27.xml"/><Relationship Id="rId38" Type="http://schemas.openxmlformats.org/officeDocument/2006/relationships/externalLink" Target="externalLinks/externalLink26.xml"/><Relationship Id="rId37" Type="http://schemas.openxmlformats.org/officeDocument/2006/relationships/externalLink" Target="externalLinks/externalLink25.xml"/><Relationship Id="rId36" Type="http://schemas.openxmlformats.org/officeDocument/2006/relationships/externalLink" Target="externalLinks/externalLink24.xml"/><Relationship Id="rId35" Type="http://schemas.openxmlformats.org/officeDocument/2006/relationships/externalLink" Target="externalLinks/externalLink23.xml"/><Relationship Id="rId34" Type="http://schemas.openxmlformats.org/officeDocument/2006/relationships/externalLink" Target="externalLinks/externalLink22.xml"/><Relationship Id="rId33" Type="http://schemas.openxmlformats.org/officeDocument/2006/relationships/externalLink" Target="externalLinks/externalLink21.xml"/><Relationship Id="rId32" Type="http://schemas.openxmlformats.org/officeDocument/2006/relationships/externalLink" Target="externalLinks/externalLink20.xml"/><Relationship Id="rId31" Type="http://schemas.openxmlformats.org/officeDocument/2006/relationships/externalLink" Target="externalLinks/externalLink19.xml"/><Relationship Id="rId30" Type="http://schemas.openxmlformats.org/officeDocument/2006/relationships/externalLink" Target="externalLinks/externalLink18.xml"/><Relationship Id="rId3" Type="http://schemas.openxmlformats.org/officeDocument/2006/relationships/worksheet" Target="worksheets/sheet3.xml"/><Relationship Id="rId29" Type="http://schemas.openxmlformats.org/officeDocument/2006/relationships/externalLink" Target="externalLinks/externalLink17.xml"/><Relationship Id="rId28" Type="http://schemas.openxmlformats.org/officeDocument/2006/relationships/externalLink" Target="externalLinks/externalLink16.xml"/><Relationship Id="rId27" Type="http://schemas.openxmlformats.org/officeDocument/2006/relationships/externalLink" Target="externalLinks/externalLink15.xml"/><Relationship Id="rId26" Type="http://schemas.openxmlformats.org/officeDocument/2006/relationships/externalLink" Target="externalLinks/externalLink14.xml"/><Relationship Id="rId25" Type="http://schemas.openxmlformats.org/officeDocument/2006/relationships/externalLink" Target="externalLinks/externalLink13.xml"/><Relationship Id="rId24" Type="http://schemas.openxmlformats.org/officeDocument/2006/relationships/externalLink" Target="externalLinks/externalLink12.xml"/><Relationship Id="rId23" Type="http://schemas.openxmlformats.org/officeDocument/2006/relationships/externalLink" Target="externalLinks/externalLink11.xml"/><Relationship Id="rId22" Type="http://schemas.openxmlformats.org/officeDocument/2006/relationships/externalLink" Target="externalLinks/externalLink10.xml"/><Relationship Id="rId21" Type="http://schemas.openxmlformats.org/officeDocument/2006/relationships/externalLink" Target="externalLinks/externalLink9.xml"/><Relationship Id="rId20" Type="http://schemas.openxmlformats.org/officeDocument/2006/relationships/externalLink" Target="externalLinks/externalLink8.xml"/><Relationship Id="rId2" Type="http://schemas.openxmlformats.org/officeDocument/2006/relationships/worksheet" Target="worksheets/sheet2.xml"/><Relationship Id="rId19" Type="http://schemas.openxmlformats.org/officeDocument/2006/relationships/externalLink" Target="externalLinks/externalLink7.xml"/><Relationship Id="rId18" Type="http://schemas.openxmlformats.org/officeDocument/2006/relationships/externalLink" Target="externalLinks/externalLink6.xml"/><Relationship Id="rId17" Type="http://schemas.openxmlformats.org/officeDocument/2006/relationships/externalLink" Target="externalLinks/externalLink5.xml"/><Relationship Id="rId16" Type="http://schemas.openxmlformats.org/officeDocument/2006/relationships/externalLink" Target="externalLinks/externalLink4.xml"/><Relationship Id="rId15" Type="http://schemas.openxmlformats.org/officeDocument/2006/relationships/externalLink" Target="externalLinks/externalLink3.xml"/><Relationship Id="rId14" Type="http://schemas.openxmlformats.org/officeDocument/2006/relationships/externalLink" Target="externalLinks/externalLink2.xml"/><Relationship Id="rId13" Type="http://schemas.openxmlformats.org/officeDocument/2006/relationships/externalLink" Target="externalLinks/externalLink1.xml"/><Relationship Id="rId12" Type="http://schemas.openxmlformats.org/officeDocument/2006/relationships/customXml" Target="../customXml/item4.xml"/><Relationship Id="rId11" Type="http://schemas.openxmlformats.org/officeDocument/2006/relationships/customXml" Target="../customXml/item3.xml"/><Relationship Id="rId10" Type="http://schemas.openxmlformats.org/officeDocument/2006/relationships/customXml" Target="../customXml/item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219075</xdr:colOff>
      <xdr:row>6</xdr:row>
      <xdr:rowOff>0</xdr:rowOff>
    </xdr:from>
    <xdr:to>
      <xdr:col>12</xdr:col>
      <xdr:colOff>295275</xdr:colOff>
      <xdr:row>6</xdr:row>
      <xdr:rowOff>209550</xdr:rowOff>
    </xdr:to>
    <xdr:sp>
      <xdr:nvSpPr>
        <xdr:cNvPr id="25145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5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5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5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5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57"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58"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59"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60"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61"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62"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63"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64"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65"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66"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6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6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6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70"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71"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72"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73"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74"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75"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76"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77"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78"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79"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80"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81"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82"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83"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84"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85"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86"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87"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88"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89"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90"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91"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9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9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9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9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9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9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9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49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00"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01"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0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0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0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0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0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0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0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0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10"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11"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1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1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1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1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1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17"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18"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19"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20"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21"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22"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23"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24"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25"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26"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2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2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2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30"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31"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32"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33"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34"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35"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36"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37"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38"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39"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40"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41"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42"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43"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44"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45"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46"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47"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48"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49"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50"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51"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5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5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5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5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5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5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5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5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60"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61"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6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6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6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6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6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6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6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56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7"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8"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9"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0"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1"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2"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3"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4"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5"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6"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7"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8"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9"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0"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1"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2"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3"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4"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5"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6"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7"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8"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9"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0"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1"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2"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3"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4"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5"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6"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7"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8"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9"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0"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1"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2"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3"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4"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5"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6"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7"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8"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9"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0"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1"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2"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3"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4"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5"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6"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7"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8"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9"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0"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1"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2"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3"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4"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5"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6"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7"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8"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9"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0"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1"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2"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3"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4"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5"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6"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7"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8"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9"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0"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1"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2"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3"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4"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5"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6"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7"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8"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9"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0"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1"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2"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3"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4"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5"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6"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7"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8"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9"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0"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1"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2"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3"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4"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5"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6"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7"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8"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9"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0"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1"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2"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3"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4"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5"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6"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7"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8"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9"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0"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1"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2"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3"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4"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5"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6"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7"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8"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9"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0"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1"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2"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3"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4"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5"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6"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7"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8"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9"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0"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1"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2"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3"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4"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5"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6"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7"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8"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9"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0"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1"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2"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3"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4"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5"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6"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7"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8"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9"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0"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1"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2"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3"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4"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5"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6"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7"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8"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9"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0"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1"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2"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3"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4"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5"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6"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7"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8"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9"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0"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1"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2"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3"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4"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5"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6"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7"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8"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9"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0"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1"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2"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3"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4"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5"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6"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7"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8"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9"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0"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1"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2"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3"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4"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5"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6"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7"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8"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9"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0"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1"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2"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3"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4"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5"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6"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7"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8"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9"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0"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1"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2"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3"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4"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5"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6"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7"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8"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9"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0"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1"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2"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3"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4"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5"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6"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7"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8"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9"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0"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1"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2"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3"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4"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5"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6"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7"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8"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9"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0"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1"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2"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3"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4"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5"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6"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7"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8"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9"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0"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1"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2"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3"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4"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5"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6"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7"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8"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9"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0"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1"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2"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3"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4"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5"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6"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7"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8"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9"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0"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1"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2"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3"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4"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5"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6"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7"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8"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9"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0"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1"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2"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3"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4"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5"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6"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7"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8"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9"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0"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1"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2"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3"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4"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5"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6"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7"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8"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9"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0"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1"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2"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3"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4"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5"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6"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7"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8"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9"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0"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1"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2"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3"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4"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5"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6"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7"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8"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9"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0"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1"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2"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3"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4"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5"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6"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7"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8"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9"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0"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1"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2"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3"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4"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5"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6"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7"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8"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9"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0"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1"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2"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3"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4"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5"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6"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7"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8"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9"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0"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1"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2"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3"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4"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5"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6"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7"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8"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9"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0"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1"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2"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3"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4"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5"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6"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7"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8"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9"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0"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1"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2"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3"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4"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5"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6"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7"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8"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9"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0"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1"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2"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3"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4"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5"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6"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7"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8"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9"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0"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1"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2"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3"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4"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5"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6"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7"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8"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9"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0"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1"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2"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3"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4"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5"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6"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7"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8"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9"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0"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1"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7"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8"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9"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0"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1"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2"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3"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4"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5"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6"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0"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1"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2"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3"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4"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5"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6"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7"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8"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9"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0"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1"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2"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3"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4"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5"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6"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7"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8"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9"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0"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1"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0"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1"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0"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1"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7"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8"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9"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0"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1"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2"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3"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4"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5"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6"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0"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1"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2"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3"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4"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5"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6"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7"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8"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9"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0"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1"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2"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3"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4"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5"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6"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7"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8"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9"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0"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1"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0"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1"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0"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1"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2"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3"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4"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5"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6"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7"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8"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9"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0"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1"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2"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3"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4"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5"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6"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7"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8"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9"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0"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1"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2"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3"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4"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5"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6"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7"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8"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9"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0"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1"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2"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3"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4"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5"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6"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7"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8"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9"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0"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1"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2"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3"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4"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5"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6"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7"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8"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9"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0"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1"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2"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3"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4"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5"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6"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7"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8"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9"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0"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1"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2"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3"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4"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5"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6"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7"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8"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9"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0"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1"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2"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3"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4"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5"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6"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7"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8"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9"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0"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1"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2"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3"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4"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5"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6"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7"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8"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9"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0"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1"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2"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3"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4"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5"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6"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7"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8"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9"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0"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1"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2"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3"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4"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5"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6"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7"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8"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9"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0"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1"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2"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3"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4"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5"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6"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7"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8"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9"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0"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1"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2"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3"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4"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5"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6"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7"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8"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9"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0"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1"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2"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3"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4"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5"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6"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7"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8"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9"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0"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1"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2"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3"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4"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5"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6"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7"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8"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9"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0"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1"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2"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3"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4"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5"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6"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7"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8"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9"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0"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1"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2"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3"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4"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5"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6"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7"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8"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9"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0"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1"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2"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3"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4"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5"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6"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7"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8"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9"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0"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1"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2"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3"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4"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5"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6"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7"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8"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9"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0"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1"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2"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3"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4"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5"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6"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7"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8"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9"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0"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1"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2"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3"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4"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5"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6"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7"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8"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9"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0"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1"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2"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3"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4"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5"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6"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7"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8"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9"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0"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1"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2"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3"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4"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5"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6"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7"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8"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9"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0"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1"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2"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3"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4"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5"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0"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1"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2"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3"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4"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5"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6"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7"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8"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29"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0"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1"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2"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3"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4"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5"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6"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7"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8"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39"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0"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1"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4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0"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1"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5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0"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1"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7"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8"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69"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0"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1"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2"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3"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4"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5"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6"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7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0"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1"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2"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3"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4"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5"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6"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7"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8"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89"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0"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1"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2"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3"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6"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7"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8"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49"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0"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1"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2"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3"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4"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5"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6"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7"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8"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59"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0"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1"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2"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3"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4"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5"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6"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7"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8"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69"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0"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1"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2"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3"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4"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5"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6"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7"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8"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79"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0"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1"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2"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3"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4"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5"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6"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7"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8"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89"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0"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1"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2"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3"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4"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5"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6"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7"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8"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999"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0"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1"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2"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3"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4"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5"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6"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7"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8"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09"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0"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1"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2"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3"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4"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5"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6"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7"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8"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19"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0"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1"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2"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3"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4"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5"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6"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7"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8"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29"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0"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1"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2"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3"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4"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5"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6"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7"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8"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39"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0"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1"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2"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3"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4"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5"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6"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7"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8"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49"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0"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1"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2"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3"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4"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5"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6"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7"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8"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59"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0"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1"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2"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3"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4"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5"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6"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7"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8"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69"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0"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1"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2"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3"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4"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5"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6"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7"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8"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79"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0"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1"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2"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3"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4"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5"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6"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7"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8"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89"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0"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1"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2"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3"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4"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5"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6"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7"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8"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099"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0"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1"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2"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3"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4"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5"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6"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7"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8"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09"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0"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1"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2"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3"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4"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5"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6"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7"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8"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19"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0"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1"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2"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3"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4"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5"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6"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7"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8"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29"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0"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1"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2"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3"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4"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5"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6"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7"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8"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39"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0"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1"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2"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3"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4"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5"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6"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7"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8"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49"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0"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1"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2"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3"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4"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5"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6"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7"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8"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59"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0"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1"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2"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3"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4"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5"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6"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7"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8"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69"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0"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1"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2"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3"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4"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5"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6"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7"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8"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79"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0"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1"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7"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8"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89"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0"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1"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2"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3"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4"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5"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6"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19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0"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1"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2"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3"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4"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5"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6"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7"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8"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09"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0"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1"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2"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3"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4"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5"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6"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7"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8"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19"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0"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1"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2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0"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1"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3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0"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1"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7"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8"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49"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0"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1"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2"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3"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4"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5"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6"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5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0"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1"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2"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3"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4"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5"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6"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7"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8"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69"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0"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1"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2"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3"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4"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5"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6"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7"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8"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79"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0"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1"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8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0"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1"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2"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3"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4"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5"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6"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7"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8"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299"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0"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1"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2"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3"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4"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5"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6"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7"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8"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09"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0"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1"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2"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3"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4"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5"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6"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7"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8"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19"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0"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1"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2"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3"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4"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5"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6"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7"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8"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29"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0"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1"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2"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3"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4"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5"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6"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7"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8"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39"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0"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1"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2"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3"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4"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5"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6"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7"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8"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49"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0"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1"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2"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3"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4"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5"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6"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7"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8"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59"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0"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1"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2"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3"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4"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5"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6"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7"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8"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69"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0"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1"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2"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3"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4"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5"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6"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7"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8"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79"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0"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1"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2"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3"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4"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5"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6"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7"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8"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89"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0"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1"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2"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3"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4"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5"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6"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7"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8"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399"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0"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1"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2"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3"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4"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5"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6"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7"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8"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09"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0"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1"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2"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3"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4"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5"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6"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7"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8"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19"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0"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1"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2"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3"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4"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5"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6"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7"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8"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29"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0"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1"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2"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3"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4"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5"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6"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7"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8"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39"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0"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1"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2"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3"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4"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5"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6"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7"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8"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49"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0"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1"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2"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3"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4"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5"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6"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7"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8"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59"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0"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1"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2"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3"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4"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5"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6"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7"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8"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69"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0"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1"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2"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3"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4"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5"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6"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7"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8"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79"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0"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1"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2"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3"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4"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5"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6"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7"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8"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89"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0"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1"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2"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3"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4"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5"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6"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7"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8"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499"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0"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1"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2"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3"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4"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5"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6"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7"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8"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09"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0"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1"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2"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3"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4"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5"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6"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7"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8"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19"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0"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1"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2"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3"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4"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5"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6"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7"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8"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29"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0"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1"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2"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3"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4"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5"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6"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7"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8"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39"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0"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1"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2"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3"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4"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5"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6"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7"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8"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49"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0"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1"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2"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3"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4"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5"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6"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7"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8"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59"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0"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1"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2"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3"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4"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5"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6"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7"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8"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69"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0"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1"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2"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3"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4"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5"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6"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7"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8"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79"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0"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1"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2"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3"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4"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5"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6"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7"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8"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89"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0"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1"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2"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3"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4"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5"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6"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7"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8"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599"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0"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1"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2"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3"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4"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5"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6"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7"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8"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09"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0"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1"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2"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3"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4"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5"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6"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7"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8"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19"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0"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1"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2"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3"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4"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5"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6"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7"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8"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29"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0"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1"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2"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3"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4"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5"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6"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7"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8"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39"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0"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1"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2"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3"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4"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5"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6"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7"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8"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49"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0"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1"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2"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3"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4"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5"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6"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7"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8"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59"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0"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1"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2"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3"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4"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5"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6"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7"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8"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69"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0"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1"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2"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3"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4"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5"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6"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7"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8"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79"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0"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1"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2"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3"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4"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5"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6"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7"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8"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89"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0"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1"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2"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3"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4"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5"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6"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7"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8"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699"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0"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1"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2"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3"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4"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5"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6"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7"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8"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09"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0"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1"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2"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3"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4"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5"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6"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7"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8"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19" name="Text Box 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0" name="Text Box 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1" name="Text Box 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2" name="Text Box 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3" name="Text Box 1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4" name="Text Box 1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5" name="Text Box 1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6" name="Text Box 1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7" name="Text Box 1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8" name="Text Box 1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29"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0"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1"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2"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3"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4" name="Text Box 2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5" name="Text Box 2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6" name="Text Box 2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7" name="Text Box 2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8" name="Text Box 2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39" name="Text Box 2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0" name="Text Box 2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1" name="Text Box 2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2" name="Text Box 2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3" name="Text Box 3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4" name="Text Box 3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5" name="Text Box 3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6" name="Text Box 3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7" name="Text Box 3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8" name="Text Box 3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49" name="Text Box 3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0" name="Text Box 3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1" name="Text Box 3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2" name="Text Box 3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3" name="Text Box 4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4"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5"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6"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7"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8"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59"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0"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1"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2" name="Text Box 19"/>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3" name="Text Box 20"/>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4" name="Text Box 1"/>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5" name="Text Box 2"/>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6" name="Text Box 3"/>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7" name="Text Box 4"/>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8" name="Text Box 5"/>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69" name="Text Box 16"/>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70" name="Text Box 17"/>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219075</xdr:colOff>
      <xdr:row>6</xdr:row>
      <xdr:rowOff>0</xdr:rowOff>
    </xdr:from>
    <xdr:to>
      <xdr:col>12</xdr:col>
      <xdr:colOff>295275</xdr:colOff>
      <xdr:row>6</xdr:row>
      <xdr:rowOff>209550</xdr:rowOff>
    </xdr:to>
    <xdr:sp>
      <xdr:nvSpPr>
        <xdr:cNvPr id="1771" name="Text Box 18"/>
        <xdr:cNvSpPr txBox="1">
          <a:spLocks noChangeArrowheads="1"/>
        </xdr:cNvSpPr>
      </xdr:nvSpPr>
      <xdr:spPr>
        <a:xfrm>
          <a:off x="8652510" y="35471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157480</xdr:colOff>
      <xdr:row>5</xdr:row>
      <xdr:rowOff>354965</xdr:rowOff>
    </xdr:from>
    <xdr:to>
      <xdr:col>15</xdr:col>
      <xdr:colOff>481330</xdr:colOff>
      <xdr:row>5</xdr:row>
      <xdr:rowOff>659765</xdr:rowOff>
    </xdr:to>
    <xdr:pic>
      <xdr:nvPicPr>
        <xdr:cNvPr id="1772" name="图片 1771" descr="https://wps-static-pro.ding.zj.gov.cn/shapes%2FV2ca76342e0fbf49af9cd38a09abde55ab%2F58a9d5a47fb43797ed36c3d06a2a3c6f74d1bd6d?Expires=1632912390&amp;OSSAccessKeyId=l6waoSYxdAHjrE3N&amp;Signature=LZ6hQiVbcVeu%2FIeVItbm0qC4Ofw%3D"/>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008235" y="2797175"/>
          <a:ext cx="3238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149860</xdr:colOff>
      <xdr:row>6</xdr:row>
      <xdr:rowOff>276225</xdr:rowOff>
    </xdr:from>
    <xdr:to>
      <xdr:col>15</xdr:col>
      <xdr:colOff>483235</xdr:colOff>
      <xdr:row>6</xdr:row>
      <xdr:rowOff>580390</xdr:rowOff>
    </xdr:to>
    <xdr:pic>
      <xdr:nvPicPr>
        <xdr:cNvPr id="1773" name="图片 177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000615" y="382333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181610</xdr:colOff>
      <xdr:row>8</xdr:row>
      <xdr:rowOff>327025</xdr:rowOff>
    </xdr:from>
    <xdr:to>
      <xdr:col>15</xdr:col>
      <xdr:colOff>514985</xdr:colOff>
      <xdr:row>8</xdr:row>
      <xdr:rowOff>631190</xdr:rowOff>
    </xdr:to>
    <xdr:pic>
      <xdr:nvPicPr>
        <xdr:cNvPr id="1777" name="图片 177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032365" y="613537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171450</xdr:colOff>
      <xdr:row>4</xdr:row>
      <xdr:rowOff>466725</xdr:rowOff>
    </xdr:from>
    <xdr:to>
      <xdr:col>15</xdr:col>
      <xdr:colOff>504825</xdr:colOff>
      <xdr:row>4</xdr:row>
      <xdr:rowOff>770890</xdr:rowOff>
    </xdr:to>
    <xdr:pic>
      <xdr:nvPicPr>
        <xdr:cNvPr id="1778" name="图片 1777"/>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022205" y="167640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160655</xdr:colOff>
      <xdr:row>7</xdr:row>
      <xdr:rowOff>558165</xdr:rowOff>
    </xdr:from>
    <xdr:to>
      <xdr:col>15</xdr:col>
      <xdr:colOff>484505</xdr:colOff>
      <xdr:row>7</xdr:row>
      <xdr:rowOff>862965</xdr:rowOff>
    </xdr:to>
    <xdr:pic>
      <xdr:nvPicPr>
        <xdr:cNvPr id="1779" name="图片 1778" descr="https://wps-static-pro.ding.zj.gov.cn/shapes%2FV2ca76342e0fbf49af9cd38a09abde55ab%2F58a9d5a47fb43797ed36c3d06a2a3c6f74d1bd6d?Expires=1632912390&amp;OSSAccessKeyId=l6waoSYxdAHjrE3N&amp;Signature=LZ6hQiVbcVeu%2FIeVItbm0qC4Ofw%3D"/>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011410" y="4867275"/>
          <a:ext cx="3238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175260</xdr:colOff>
      <xdr:row>9</xdr:row>
      <xdr:rowOff>320675</xdr:rowOff>
    </xdr:from>
    <xdr:to>
      <xdr:col>15</xdr:col>
      <xdr:colOff>508635</xdr:colOff>
      <xdr:row>9</xdr:row>
      <xdr:rowOff>624840</xdr:rowOff>
    </xdr:to>
    <xdr:pic>
      <xdr:nvPicPr>
        <xdr:cNvPr id="1780" name="图片 1779"/>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026015" y="698055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161925</xdr:colOff>
      <xdr:row>10</xdr:row>
      <xdr:rowOff>327660</xdr:rowOff>
    </xdr:from>
    <xdr:to>
      <xdr:col>15</xdr:col>
      <xdr:colOff>495300</xdr:colOff>
      <xdr:row>10</xdr:row>
      <xdr:rowOff>631825</xdr:rowOff>
    </xdr:to>
    <xdr:pic>
      <xdr:nvPicPr>
        <xdr:cNvPr id="1781" name="图片 178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012680" y="787717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212725</xdr:colOff>
      <xdr:row>11</xdr:row>
      <xdr:rowOff>254635</xdr:rowOff>
    </xdr:from>
    <xdr:to>
      <xdr:col>15</xdr:col>
      <xdr:colOff>546100</xdr:colOff>
      <xdr:row>11</xdr:row>
      <xdr:rowOff>558800</xdr:rowOff>
    </xdr:to>
    <xdr:pic>
      <xdr:nvPicPr>
        <xdr:cNvPr id="1782" name="图片 1781"/>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063480" y="865759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180975</xdr:colOff>
      <xdr:row>12</xdr:row>
      <xdr:rowOff>356235</xdr:rowOff>
    </xdr:from>
    <xdr:to>
      <xdr:col>15</xdr:col>
      <xdr:colOff>514350</xdr:colOff>
      <xdr:row>12</xdr:row>
      <xdr:rowOff>660400</xdr:rowOff>
    </xdr:to>
    <xdr:pic>
      <xdr:nvPicPr>
        <xdr:cNvPr id="1783" name="图片 178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031730" y="945832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200025</xdr:colOff>
      <xdr:row>13</xdr:row>
      <xdr:rowOff>320040</xdr:rowOff>
    </xdr:from>
    <xdr:to>
      <xdr:col>15</xdr:col>
      <xdr:colOff>533400</xdr:colOff>
      <xdr:row>13</xdr:row>
      <xdr:rowOff>624205</xdr:rowOff>
    </xdr:to>
    <xdr:pic>
      <xdr:nvPicPr>
        <xdr:cNvPr id="1784" name="图片 1783"/>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050780" y="1032319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180975</xdr:colOff>
      <xdr:row>14</xdr:row>
      <xdr:rowOff>605790</xdr:rowOff>
    </xdr:from>
    <xdr:to>
      <xdr:col>15</xdr:col>
      <xdr:colOff>514350</xdr:colOff>
      <xdr:row>14</xdr:row>
      <xdr:rowOff>909955</xdr:rowOff>
    </xdr:to>
    <xdr:pic>
      <xdr:nvPicPr>
        <xdr:cNvPr id="1785" name="图片 1784"/>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031730" y="1147000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200025</xdr:colOff>
      <xdr:row>15</xdr:row>
      <xdr:rowOff>438150</xdr:rowOff>
    </xdr:from>
    <xdr:to>
      <xdr:col>15</xdr:col>
      <xdr:colOff>533400</xdr:colOff>
      <xdr:row>15</xdr:row>
      <xdr:rowOff>742315</xdr:rowOff>
    </xdr:to>
    <xdr:pic>
      <xdr:nvPicPr>
        <xdr:cNvPr id="1786" name="图片 1785"/>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050780" y="1282636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200025</xdr:colOff>
      <xdr:row>16</xdr:row>
      <xdr:rowOff>228600</xdr:rowOff>
    </xdr:from>
    <xdr:to>
      <xdr:col>15</xdr:col>
      <xdr:colOff>533400</xdr:colOff>
      <xdr:row>16</xdr:row>
      <xdr:rowOff>532765</xdr:rowOff>
    </xdr:to>
    <xdr:pic>
      <xdr:nvPicPr>
        <xdr:cNvPr id="1787" name="图片 178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050780" y="1365885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171450</xdr:colOff>
      <xdr:row>17</xdr:row>
      <xdr:rowOff>432435</xdr:rowOff>
    </xdr:from>
    <xdr:to>
      <xdr:col>15</xdr:col>
      <xdr:colOff>504825</xdr:colOff>
      <xdr:row>17</xdr:row>
      <xdr:rowOff>736600</xdr:rowOff>
    </xdr:to>
    <xdr:pic>
      <xdr:nvPicPr>
        <xdr:cNvPr id="1788" name="图片 1787"/>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022205" y="1454848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180975</xdr:colOff>
      <xdr:row>18</xdr:row>
      <xdr:rowOff>299085</xdr:rowOff>
    </xdr:from>
    <xdr:to>
      <xdr:col>15</xdr:col>
      <xdr:colOff>514350</xdr:colOff>
      <xdr:row>18</xdr:row>
      <xdr:rowOff>603250</xdr:rowOff>
    </xdr:to>
    <xdr:pic>
      <xdr:nvPicPr>
        <xdr:cNvPr id="1789" name="图片 178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031730" y="1552003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180975</xdr:colOff>
      <xdr:row>19</xdr:row>
      <xdr:rowOff>260985</xdr:rowOff>
    </xdr:from>
    <xdr:to>
      <xdr:col>15</xdr:col>
      <xdr:colOff>514350</xdr:colOff>
      <xdr:row>19</xdr:row>
      <xdr:rowOff>565150</xdr:rowOff>
    </xdr:to>
    <xdr:pic>
      <xdr:nvPicPr>
        <xdr:cNvPr id="1790" name="图片 1789"/>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031730" y="1629537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15</xdr:col>
      <xdr:colOff>219075</xdr:colOff>
      <xdr:row>19</xdr:row>
      <xdr:rowOff>0</xdr:rowOff>
    </xdr:from>
    <xdr:to>
      <xdr:col>15</xdr:col>
      <xdr:colOff>295275</xdr:colOff>
      <xdr:row>19</xdr:row>
      <xdr:rowOff>219075</xdr:rowOff>
    </xdr:to>
    <xdr:sp>
      <xdr:nvSpPr>
        <xdr:cNvPr id="253717"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18"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19"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20"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21"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22"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23"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24"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25"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26"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27"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28"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29"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30"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31"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32"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33"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34"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35"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36"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37"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38"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39"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40"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41"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42"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43"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44"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45"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46"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47"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48"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49"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50"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51"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52"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53"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54"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55"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56"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57"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58"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59"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60"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61"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62"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63"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64"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65"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66"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67"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68"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69"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70"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71"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72"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73"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74"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75"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76"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77"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78"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79"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80"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81"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82"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83"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84"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85"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86"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87"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88"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89"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90"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91"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92"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93"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94"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95"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96"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97"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98"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799"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00"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01"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02"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03"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04"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05"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06"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07"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08"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09"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10"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11"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12"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13"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14"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15"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16"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17"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18"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19"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20"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21"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22"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23"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24"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25"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26"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27"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28"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29"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30"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31"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32"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33"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34"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35"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36"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55"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56"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57"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58"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59"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60"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61"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62"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63"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64"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65"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66"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67"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68"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69"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70"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71"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72"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73"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74"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75"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76"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77"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78"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79"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80"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81"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82"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83"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84"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85"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86"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87"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88"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89"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90"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91"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92"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93"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94"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95"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96"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97"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98"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899"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00"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01"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02"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03"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04"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05"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06"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07"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08"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09"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10"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11"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12"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13"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14"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15"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16"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17"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18"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19"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20"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21"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22"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23"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24"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25"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26"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27"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28"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29"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30"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31"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32"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33"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34"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35"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36"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37"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38"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39"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40"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41"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42"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43"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44"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45"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46"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47"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48"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49"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50"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951"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48"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49"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50"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51"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52"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53"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54"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55"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56"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57"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58"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59"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60"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61"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62"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63"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64"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65"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66"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67"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68"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69"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070"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 name="Text Box 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 name="Text Box 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 name="Text Box 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 name="Text Box 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 name="Text Box 1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 name="Text Box 1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 name="Text Box 1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4" name="Text Box 1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5" name="Text Box 1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 name="Text Box 1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2" name="Text Box 2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3" name="Text Box 2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 name="Text Box 2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 name="Text Box 2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6" name="Text Box 2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7" name="Text Box 2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 name="Text Box 2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 name="Text Box 2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0" name="Text Box 2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1" name="Text Box 3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2" name="Text Box 3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 name="Text Box 3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 name="Text Box 3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5" name="Text Box 3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6" name="Text Box 3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7" name="Text Box 3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8" name="Text Box 3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9" name="Text Box 3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0" name="Text Box 3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1" name="Text Box 4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5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7" name="Text Box 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8" name="Text Box 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69" name="Text Box 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0" name="Text Box 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1" name="Text Box 1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2" name="Text Box 1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 name="Text Box 1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 name="Text Box 1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 name="Text Box 1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 name="Text Box 1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 name="Text Box 2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 name="Text Box 2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4" name="Text Box 2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5" name="Text Box 2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6" name="Text Box 2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7" name="Text Box 2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8" name="Text Box 2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9" name="Text Box 2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0" name="Text Box 2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1" name="Text Box 3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2" name="Text Box 3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3" name="Text Box 3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4" name="Text Box 3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5" name="Text Box 3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6" name="Text Box 3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7" name="Text Box 3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8" name="Text Box 3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99" name="Text Box 3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0" name="Text Box 3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1" name="Text Box 4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0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1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2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2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2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2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27" name="Text Box 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28" name="Text Box 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29" name="Text Box 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0" name="Text Box 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1" name="Text Box 1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2" name="Text Box 1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 name="Text Box 1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 name="Text Box 1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 name="Text Box 1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 name="Text Box 1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 name="Text Box 2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 name="Text Box 2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4" name="Text Box 2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5" name="Text Box 2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6" name="Text Box 2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7" name="Text Box 2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8" name="Text Box 2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9" name="Text Box 2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50" name="Text Box 2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51" name="Text Box 3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52" name="Text Box 3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53" name="Text Box 3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54" name="Text Box 3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55" name="Text Box 3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56" name="Text Box 3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57" name="Text Box 3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58" name="Text Box 3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59" name="Text Box 3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60" name="Text Box 3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61" name="Text Box 4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6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6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6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6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6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6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6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6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7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7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7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7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7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7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7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7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7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7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 name="Text Box 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 name="Text Box 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 name="Text Box 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 name="Text Box 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1" name="Text Box 1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2" name="Text Box 1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3" name="Text Box 1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4" name="Text Box 1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5" name="Text Box 1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6" name="Text Box 1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2" name="Text Box 2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3" name="Text Box 2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4" name="Text Box 2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 name="Text Box 2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 name="Text Box 2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 name="Text Box 2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 name="Text Box 2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 name="Text Box 2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 name="Text Box 2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 name="Text Box 3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 name="Text Box 3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 name="Text Box 3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 name="Text Box 3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5" name="Text Box 3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6" name="Text Box 3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7" name="Text Box 3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8" name="Text Box 3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9" name="Text Box 3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20" name="Text Box 3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21" name="Text Box 4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2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2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2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2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2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2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2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2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3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3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3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3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3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3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3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3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3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3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4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4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8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8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8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8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8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87"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88"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89"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90"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91"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92"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93"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94"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95"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96"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9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9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9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0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0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02"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03"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04"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05"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06"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07"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08"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09"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10"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11"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12"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13"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14"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15"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16"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17"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18"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19"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20"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21"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2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2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2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2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2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2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2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2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3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3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3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3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3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3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3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3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3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3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4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4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4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4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4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4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4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47"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48"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49"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50"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51"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52"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53"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54"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55"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56"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5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5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5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6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6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62"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63"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64"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65"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66"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67"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68"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69"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70"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71"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72"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73"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74"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75"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76"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77"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78"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79"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80"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81"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8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8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8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8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8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8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8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8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9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9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9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9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9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9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9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9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9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59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0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0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0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0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0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0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0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07"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08"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09"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10"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11"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12"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13"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14"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15"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16"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1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1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1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2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2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22"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23"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24"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25"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26"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27"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28"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29"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30"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31"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32"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33"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34"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35"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36"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37"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38"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39"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40"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41"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4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4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4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4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4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4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4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4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5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5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5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5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5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5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5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5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5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5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6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6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6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6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6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6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6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67"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68"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69"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70"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71"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72"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73"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74"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75"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76"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7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7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7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8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8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82"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83"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84"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85"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86"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87"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88"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89"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90"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91"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92"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93"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94"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95"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96"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97"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98"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699"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00"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01"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0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0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0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0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0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0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0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0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1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1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1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1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1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1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1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1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1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1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2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72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2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2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2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2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2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27" name="Text Box 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28" name="Text Box 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29" name="Text Box 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0" name="Text Box 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1" name="Text Box 1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2" name="Text Box 1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3" name="Text Box 1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4" name="Text Box 1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5" name="Text Box 1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6" name="Text Box 1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3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2" name="Text Box 2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3" name="Text Box 2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4" name="Text Box 2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5" name="Text Box 2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6" name="Text Box 2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7" name="Text Box 2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8" name="Text Box 2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49" name="Text Box 2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0" name="Text Box 2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1" name="Text Box 3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2" name="Text Box 3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3" name="Text Box 3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4" name="Text Box 3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5" name="Text Box 3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6" name="Text Box 3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7" name="Text Box 3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8" name="Text Box 3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59" name="Text Box 3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0" name="Text Box 3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1" name="Text Box 4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6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7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7" name="Text Box 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8" name="Text Box 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89" name="Text Box 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0" name="Text Box 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1" name="Text Box 1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2" name="Text Box 1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3" name="Text Box 1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4" name="Text Box 1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5" name="Text Box 1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6" name="Text Box 1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79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2" name="Text Box 2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3" name="Text Box 2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4" name="Text Box 2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5" name="Text Box 2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6" name="Text Box 2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7" name="Text Box 2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8" name="Text Box 2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09" name="Text Box 2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0" name="Text Box 2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1" name="Text Box 3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2" name="Text Box 3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3" name="Text Box 3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4" name="Text Box 3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5" name="Text Box 3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6" name="Text Box 3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7" name="Text Box 3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8" name="Text Box 3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19" name="Text Box 3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0" name="Text Box 3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1" name="Text Box 4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2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3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4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84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4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4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4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4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4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47" name="Text Box 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48" name="Text Box 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49" name="Text Box 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50" name="Text Box 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51" name="Text Box 1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52" name="Text Box 1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53" name="Text Box 1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54" name="Text Box 1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55" name="Text Box 1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56" name="Text Box 1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5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5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5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6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6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62" name="Text Box 2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63" name="Text Box 2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64" name="Text Box 2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65" name="Text Box 2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66" name="Text Box 2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67" name="Text Box 2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68" name="Text Box 2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69" name="Text Box 2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70" name="Text Box 2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71" name="Text Box 3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72" name="Text Box 3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73" name="Text Box 3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74" name="Text Box 3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75" name="Text Box 3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76" name="Text Box 3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77" name="Text Box 3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78" name="Text Box 3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79" name="Text Box 3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80" name="Text Box 3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81" name="Text Box 4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8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8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8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8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8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8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8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8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9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9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9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9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9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9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9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9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9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89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0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0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0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0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0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0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0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07" name="Text Box 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08" name="Text Box 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09" name="Text Box 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10" name="Text Box 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11" name="Text Box 1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12" name="Text Box 1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13" name="Text Box 1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14" name="Text Box 1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15" name="Text Box 1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16" name="Text Box 1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1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1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1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2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2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22" name="Text Box 2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23" name="Text Box 2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24" name="Text Box 2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25" name="Text Box 2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26" name="Text Box 2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27" name="Text Box 2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28" name="Text Box 2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29" name="Text Box 2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30" name="Text Box 2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31" name="Text Box 3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32" name="Text Box 3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33" name="Text Box 3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34" name="Text Box 3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35" name="Text Box 3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36" name="Text Box 3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37" name="Text Box 3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38" name="Text Box 3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39" name="Text Box 3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40" name="Text Box 3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41" name="Text Box 4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4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4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4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4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4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4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4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4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5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5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5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5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5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5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5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5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5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5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6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96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6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6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6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6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6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67"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68"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69"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70"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71"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72"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73"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74"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75"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76"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7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7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7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8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8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82"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83"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84"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85"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86"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87"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88"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89"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90"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91"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92"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93"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94"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95"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96"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97"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98"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999"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00"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01"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0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0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0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0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0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0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0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0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1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1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1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1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1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1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1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1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1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1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2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2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2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2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2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2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2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27"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28"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29"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30"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31"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32"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33"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34"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35"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36"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3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3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3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4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4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42"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43"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44"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45"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46"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47"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48"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49"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50"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51"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52"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53"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54"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55"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56"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57"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58"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59"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60"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61"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6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6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6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6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6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6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6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6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7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7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7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7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7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7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7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7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7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7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8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8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8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8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8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8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8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87"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88"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89"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90"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91"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92"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93"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94"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95"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96"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9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9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09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0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0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02"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03"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04"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05"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06"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07"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08"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09"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10"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11"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12"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13"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14"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15"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16"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17"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18"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19"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20"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21"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2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2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2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2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2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2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2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2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3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3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3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3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3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3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3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3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3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3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4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4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4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4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4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4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4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47"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48"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49"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50"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51"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52"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53"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54"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55"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56"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5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5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5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6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6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62"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63"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64"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65"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66"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67"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68"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69"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70"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71"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72"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73"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74"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75"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76"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77"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78"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79"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80"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81"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8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8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8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8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8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8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8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8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9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9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9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9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9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9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9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9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9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19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20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20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0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0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0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0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0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07" name="Text Box 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08" name="Text Box 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09" name="Text Box 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0" name="Text Box 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1" name="Text Box 1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2" name="Text Box 1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3" name="Text Box 1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4" name="Text Box 1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5" name="Text Box 1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6" name="Text Box 1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1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2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2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22" name="Text Box 2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23" name="Text Box 2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24" name="Text Box 2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25" name="Text Box 2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26" name="Text Box 2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27" name="Text Box 2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28" name="Text Box 2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29" name="Text Box 2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30" name="Text Box 2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31" name="Text Box 3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32" name="Text Box 3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33" name="Text Box 3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34" name="Text Box 3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35" name="Text Box 3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36" name="Text Box 3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37" name="Text Box 3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38" name="Text Box 3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39" name="Text Box 3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40" name="Text Box 3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41" name="Text Box 4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4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4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4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4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4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4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4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4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5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5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5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5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5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5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5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5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5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5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6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6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6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6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6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6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6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67" name="Text Box 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68" name="Text Box 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69" name="Text Box 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70" name="Text Box 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71" name="Text Box 1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72" name="Text Box 1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73" name="Text Box 1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74" name="Text Box 1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75" name="Text Box 1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76" name="Text Box 1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7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7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7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8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8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82" name="Text Box 2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83" name="Text Box 2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84" name="Text Box 2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85" name="Text Box 2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86" name="Text Box 2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87" name="Text Box 2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88" name="Text Box 2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89" name="Text Box 2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90" name="Text Box 2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91" name="Text Box 3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92" name="Text Box 3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93" name="Text Box 3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94" name="Text Box 3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95" name="Text Box 3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96" name="Text Box 3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97" name="Text Box 3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98" name="Text Box 3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299" name="Text Box 3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00" name="Text Box 3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01" name="Text Box 4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0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0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0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0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0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0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0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0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1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1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1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1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1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1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1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1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1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1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2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32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2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2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2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2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2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27" name="Text Box 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28" name="Text Box 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29" name="Text Box 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0" name="Text Box 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1" name="Text Box 1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2" name="Text Box 1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3" name="Text Box 1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4" name="Text Box 1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5" name="Text Box 1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6" name="Text Box 1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3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2" name="Text Box 2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3" name="Text Box 2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4" name="Text Box 2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5" name="Text Box 2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6" name="Text Box 2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7" name="Text Box 2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8" name="Text Box 2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49" name="Text Box 2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0" name="Text Box 2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1" name="Text Box 3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2" name="Text Box 3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3" name="Text Box 3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4" name="Text Box 3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5" name="Text Box 3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6" name="Text Box 3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7" name="Text Box 3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8" name="Text Box 3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59" name="Text Box 3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0" name="Text Box 3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1" name="Text Box 4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6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7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7" name="Text Box 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8" name="Text Box 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89" name="Text Box 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0" name="Text Box 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1" name="Text Box 1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2" name="Text Box 1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3" name="Text Box 1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4" name="Text Box 1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5" name="Text Box 1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6" name="Text Box 1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39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2" name="Text Box 2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3" name="Text Box 2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4" name="Text Box 2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5" name="Text Box 2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6" name="Text Box 2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7" name="Text Box 2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8" name="Text Box 2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09" name="Text Box 2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0" name="Text Box 2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1" name="Text Box 3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2" name="Text Box 3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3" name="Text Box 3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4" name="Text Box 3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5" name="Text Box 3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6" name="Text Box 3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7" name="Text Box 3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8" name="Text Box 3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19" name="Text Box 3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0" name="Text Box 3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1" name="Text Box 4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2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3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4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44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4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4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4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4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4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47"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48"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49"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50"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51"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52"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53"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54"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55"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56"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5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5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5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6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6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62"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63"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64"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65"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66"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67"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68"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69"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70"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71"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72"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73"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74"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75"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76"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77"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78"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79"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80"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81"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8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8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8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8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8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8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8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8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9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9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9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9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9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9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9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9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9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49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0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0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0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0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0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0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0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07"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08"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09"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10"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11"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12"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13"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14"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15"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16"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1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1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1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2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2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22"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23"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24"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25"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26"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27"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28"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29"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30"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31"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32"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33"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34"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35"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36"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37"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38"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39"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40"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41"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4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4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4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4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4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4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4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4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5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5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5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5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5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5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5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5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5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5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6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6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6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6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6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6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6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67"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68"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69"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70"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71"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72"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73"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74"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75"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76"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7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7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7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8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8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82"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83"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84"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85"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86"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87"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88"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89"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90"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91"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92"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93"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94"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95"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96"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97"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98"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599"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00"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01"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0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0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0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0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0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0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0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0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1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1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1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1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1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1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1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1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1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1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2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2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2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2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2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2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2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27"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28"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29"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30"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31"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32"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33"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34"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35"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36"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3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3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3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4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4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42"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43"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44"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45"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46"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47"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48"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49"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50"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51"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52"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53"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54"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55"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56"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57"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58"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59"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60"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61"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6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6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6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6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6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6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6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6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7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7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7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73"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74"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75"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76"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77"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78"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79"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80"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681"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8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8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8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8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8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87" name="Text Box 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88" name="Text Box 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89" name="Text Box 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90" name="Text Box 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91" name="Text Box 1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92" name="Text Box 1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93" name="Text Box 1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94" name="Text Box 1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95" name="Text Box 1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96" name="Text Box 1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9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9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69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0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0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02" name="Text Box 2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03" name="Text Box 2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04" name="Text Box 2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05" name="Text Box 2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06" name="Text Box 2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07" name="Text Box 2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08" name="Text Box 2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09" name="Text Box 2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10" name="Text Box 2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11" name="Text Box 3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12" name="Text Box 3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13" name="Text Box 3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14" name="Text Box 3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15" name="Text Box 3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16" name="Text Box 3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17" name="Text Box 3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18" name="Text Box 3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19" name="Text Box 3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20" name="Text Box 3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21" name="Text Box 4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2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2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2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2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2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2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2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2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3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3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3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3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3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3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3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3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3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3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4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4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4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4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4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4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4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47" name="Text Box 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48" name="Text Box 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49" name="Text Box 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50" name="Text Box 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51" name="Text Box 1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52" name="Text Box 1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53" name="Text Box 1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54" name="Text Box 1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55" name="Text Box 1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56" name="Text Box 1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5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5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5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6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6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62" name="Text Box 2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63" name="Text Box 2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64" name="Text Box 2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65" name="Text Box 2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66" name="Text Box 2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67" name="Text Box 2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68" name="Text Box 2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69" name="Text Box 2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70" name="Text Box 2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71" name="Text Box 3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72" name="Text Box 3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73" name="Text Box 3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74" name="Text Box 3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75" name="Text Box 3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76" name="Text Box 3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77" name="Text Box 3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78" name="Text Box 3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79" name="Text Box 3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80" name="Text Box 3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81" name="Text Box 4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8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8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8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8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8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8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8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8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9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9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92"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93"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94"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95"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96"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97"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98"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799"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800"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801"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0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0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0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0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0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07" name="Text Box 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08" name="Text Box 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09" name="Text Box 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0" name="Text Box 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1" name="Text Box 1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2" name="Text Box 1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3" name="Text Box 1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4" name="Text Box 1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5" name="Text Box 1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6" name="Text Box 1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1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2" name="Text Box 2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3" name="Text Box 2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4" name="Text Box 2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5" name="Text Box 2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6" name="Text Box 2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7" name="Text Box 2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8" name="Text Box 2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29" name="Text Box 2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0" name="Text Box 2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1" name="Text Box 3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2" name="Text Box 3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3" name="Text Box 3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4" name="Text Box 3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5" name="Text Box 3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6" name="Text Box 3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7" name="Text Box 3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8" name="Text Box 3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39" name="Text Box 3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0" name="Text Box 3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1" name="Text Box 4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4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5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7" name="Text Box 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8" name="Text Box 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69" name="Text Box 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0" name="Text Box 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1" name="Text Box 1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2" name="Text Box 1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3" name="Text Box 1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4" name="Text Box 1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5" name="Text Box 1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6" name="Text Box 1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7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2" name="Text Box 2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3" name="Text Box 2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4" name="Text Box 2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5" name="Text Box 2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6" name="Text Box 2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7" name="Text Box 2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8" name="Text Box 2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89" name="Text Box 2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0" name="Text Box 2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1" name="Text Box 3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2" name="Text Box 3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3" name="Text Box 3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4" name="Text Box 3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5" name="Text Box 3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6" name="Text Box 3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7" name="Text Box 3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8" name="Text Box 3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899" name="Text Box 3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0" name="Text Box 3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1" name="Text Box 4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09"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10"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11"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12"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13"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14"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15"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16"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17"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1918"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122"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42"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43"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44"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45"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46"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47"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48"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49"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0"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1"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2"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3"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4"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5"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6"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7"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8"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59"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0"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1"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2"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3"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7"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8"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9"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90"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91"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92"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93"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94"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95"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96"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97"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98"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99"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00"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01"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02"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03"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04"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05"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06"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07"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08"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09"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0"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1"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5"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6"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7"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8"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9"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40"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41"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42"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43"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44"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45"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46"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47"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48"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49"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50"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51"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52"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53"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54"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55"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56"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57"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58"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59"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60"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61"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62"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63"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64"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65"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66"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67"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68"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69"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70"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71"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72"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73"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74"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75"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76"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77"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78"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79"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80"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81"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82"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83"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84"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85"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86"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87"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88"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89"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90"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91"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92"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93"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94"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95"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96"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97"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98"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99"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00"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01"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02"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03"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04"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05"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06"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07"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08"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09"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10"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11"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12"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13"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14"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15"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16"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17"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18"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19"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20"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21"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22"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23"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24"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25"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26"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27"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28"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29"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30"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31"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32"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33"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34"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35"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36"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37"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38"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39"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40"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41"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42"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43"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44"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45"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46"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47"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48"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49"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50"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51"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52"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53"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54"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55"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56"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57"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58"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59"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60"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61"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62"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63"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64"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65"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66"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67"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68"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69"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70"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71"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72"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73"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74"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75"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76"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77"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78"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79"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480"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481"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1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2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2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2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23" name="Text Box 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24" name="Text Box 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25" name="Text Box 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26" name="Text Box 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27" name="Text Box 1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28" name="Text Box 1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29" name="Text Box 1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30" name="Text Box 1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31" name="Text Box 1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32" name="Text Box 1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3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3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3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3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3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38" name="Text Box 2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39" name="Text Box 2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40" name="Text Box 2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41" name="Text Box 2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42" name="Text Box 2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43" name="Text Box 2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44" name="Text Box 2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45" name="Text Box 2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46" name="Text Box 2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47" name="Text Box 3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48" name="Text Box 3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49" name="Text Box 3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50" name="Text Box 3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51" name="Text Box 3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52" name="Text Box 3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53" name="Text Box 3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54" name="Text Box 3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55" name="Text Box 3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56" name="Text Box 3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57" name="Text Box 4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5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5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6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6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6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6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6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6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6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6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6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6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7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7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7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7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7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7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7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7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7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7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8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8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8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83" name="Text Box 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84" name="Text Box 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85" name="Text Box 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86" name="Text Box 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87" name="Text Box 1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88" name="Text Box 1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89" name="Text Box 1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90" name="Text Box 1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91" name="Text Box 1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92" name="Text Box 1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9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9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9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9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9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98" name="Text Box 2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1999" name="Text Box 2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00" name="Text Box 2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01" name="Text Box 2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02" name="Text Box 2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03" name="Text Box 2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04" name="Text Box 2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05" name="Text Box 2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06" name="Text Box 2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07" name="Text Box 3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08" name="Text Box 3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09" name="Text Box 3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10" name="Text Box 3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11" name="Text Box 3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12" name="Text Box 3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13" name="Text Box 3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14" name="Text Box 3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15" name="Text Box 3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16" name="Text Box 3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17" name="Text Box 4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1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1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2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2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2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2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2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2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2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2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2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2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3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3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3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3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3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3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3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03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38"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39"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40"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41"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42" name="Text Box 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43" name="Text Box 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44" name="Text Box 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45" name="Text Box 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46" name="Text Box 1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47" name="Text Box 1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48" name="Text Box 1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0" name="Text Box 1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1" name="Text Box 1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2" name="Text Box 1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8" name="Text Box 2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59" name="Text Box 2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0" name="Text Box 2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1" name="Text Box 2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2" name="Text Box 2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3" name="Text Box 2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4" name="Text Box 2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5" name="Text Box 2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6" name="Text Box 2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7" name="Text Box 3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8" name="Text Box 3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69" name="Text Box 3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0" name="Text Box 3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1" name="Text Box 3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2" name="Text Box 3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3" name="Text Box 3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4" name="Text Box 3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5" name="Text Box 3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6" name="Text Box 3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7" name="Text Box 4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7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8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09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3" name="Text Box 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4" name="Text Box 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5" name="Text Box 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6" name="Text Box 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7" name="Text Box 1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8" name="Text Box 1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09" name="Text Box 1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0" name="Text Box 1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1" name="Text Box 1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2" name="Text Box 1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8" name="Text Box 2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19" name="Text Box 2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0" name="Text Box 2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1" name="Text Box 2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2" name="Text Box 2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3" name="Text Box 2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4" name="Text Box 2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5" name="Text Box 2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6" name="Text Box 2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7" name="Text Box 3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8" name="Text Box 3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29" name="Text Box 3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0" name="Text Box 3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1" name="Text Box 3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2" name="Text Box 3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3" name="Text Box 3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4" name="Text Box 3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5" name="Text Box 3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6" name="Text Box 3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7" name="Text Box 4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3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4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5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5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5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5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5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5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5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15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5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5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6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6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6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63"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64"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65"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66"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67"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68"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69"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70"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71"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72"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7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7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7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7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7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78"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79"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80"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81"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82"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83"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84"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85"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86"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87"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88"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89"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90"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91"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92"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93"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94"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95"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96"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97"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9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19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0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0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0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0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0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0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0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0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0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0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1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1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1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1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1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1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1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1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1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1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2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2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2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23"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24"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25"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26"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27"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28"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29"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30"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31"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32"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3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3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3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3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3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38"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39"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40"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41"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42"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43"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44"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45"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46"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47"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48"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49"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50"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51"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52"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53"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54"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55"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56"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57"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5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5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6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6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6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6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6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6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6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6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6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6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7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7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7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7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7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7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7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7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7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7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8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8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8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83"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84"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85"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86"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87"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88"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89"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90"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91"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92"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9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9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9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9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9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98"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299"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00"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01"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02"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03"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04"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05"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06"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07"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08"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09"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10"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11"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12"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13"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14"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15"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16"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17"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1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1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2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2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2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2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2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2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2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2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2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2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3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3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3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3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3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3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3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3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3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3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4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4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4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43"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44"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45"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46"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47"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48"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49"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50"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51"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52"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5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5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5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5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5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58"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59"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60"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61"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62"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63"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64"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65"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66"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67"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68"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69"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70"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71"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72"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73"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74"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75"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76"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77"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7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7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8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8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8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8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8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8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8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8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8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8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9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9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9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9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9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9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9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39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39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39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0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0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0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03" name="Text Box 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04" name="Text Box 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05" name="Text Box 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06" name="Text Box 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07" name="Text Box 1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08" name="Text Box 1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09" name="Text Box 1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10" name="Text Box 1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11" name="Text Box 1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12" name="Text Box 1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1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1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1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1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1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18" name="Text Box 2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19" name="Text Box 2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20" name="Text Box 2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21" name="Text Box 2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22" name="Text Box 2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23" name="Text Box 2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24" name="Text Box 2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25" name="Text Box 2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26" name="Text Box 2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27" name="Text Box 3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28" name="Text Box 3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29" name="Text Box 3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30" name="Text Box 3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31" name="Text Box 3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32" name="Text Box 3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33" name="Text Box 3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34" name="Text Box 3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35" name="Text Box 3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36" name="Text Box 3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37" name="Text Box 4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3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3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4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4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4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4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4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4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4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4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4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4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5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5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5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5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5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5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5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5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5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5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6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6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6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63" name="Text Box 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64" name="Text Box 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65" name="Text Box 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66" name="Text Box 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67" name="Text Box 1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68" name="Text Box 1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69" name="Text Box 1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70" name="Text Box 1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71" name="Text Box 1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72" name="Text Box 1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7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7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7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7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7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78" name="Text Box 2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79" name="Text Box 2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80" name="Text Box 2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81" name="Text Box 2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82" name="Text Box 2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83" name="Text Box 2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84" name="Text Box 2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85" name="Text Box 2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86" name="Text Box 2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87" name="Text Box 3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88" name="Text Box 3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89" name="Text Box 3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90" name="Text Box 3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91" name="Text Box 3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92" name="Text Box 3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93" name="Text Box 3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94" name="Text Box 3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95" name="Text Box 3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96" name="Text Box 3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97" name="Text Box 4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9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49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0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0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0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0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0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0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0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0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0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0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1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1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1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1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1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1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1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51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1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1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2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2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2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23" name="Text Box 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24" name="Text Box 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25" name="Text Box 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26" name="Text Box 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27" name="Text Box 1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28" name="Text Box 1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29" name="Text Box 1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30" name="Text Box 1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31" name="Text Box 1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32" name="Text Box 1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3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3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3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3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3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38" name="Text Box 2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39" name="Text Box 2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40" name="Text Box 2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41" name="Text Box 2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42" name="Text Box 2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43" name="Text Box 2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44" name="Text Box 2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45" name="Text Box 2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46" name="Text Box 2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47" name="Text Box 3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48" name="Text Box 3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49" name="Text Box 3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50" name="Text Box 3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51" name="Text Box 3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52" name="Text Box 3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53" name="Text Box 3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54" name="Text Box 3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55" name="Text Box 3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56" name="Text Box 3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57" name="Text Box 4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5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5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6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6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6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6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6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6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6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6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6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6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7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7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7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7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7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7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7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7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7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7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8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8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8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83" name="Text Box 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84" name="Text Box 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85" name="Text Box 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86" name="Text Box 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87" name="Text Box 1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88" name="Text Box 1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89" name="Text Box 1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90" name="Text Box 1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91" name="Text Box 1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92" name="Text Box 1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9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9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9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9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9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98" name="Text Box 2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599" name="Text Box 2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00" name="Text Box 2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01" name="Text Box 2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02" name="Text Box 2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03" name="Text Box 2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04" name="Text Box 2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05" name="Text Box 2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06" name="Text Box 2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07" name="Text Box 3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08" name="Text Box 3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09" name="Text Box 3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10" name="Text Box 3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11" name="Text Box 3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12" name="Text Box 3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13" name="Text Box 3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14" name="Text Box 3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15" name="Text Box 3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16" name="Text Box 3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17" name="Text Box 4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1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1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2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2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2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2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2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2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2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2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2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2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3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3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3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3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3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3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3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63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3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3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3"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4"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5"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6"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7"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8"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49"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0"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1"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2"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8"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59"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0"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1"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2"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3"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4"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5"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6"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7"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8"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69"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0"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1"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2"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3"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4"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5"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6"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7"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7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8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69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3"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4"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5"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6"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7"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8"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09"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0"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1"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2"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8"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19"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0"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1"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2"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3"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4"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5"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6"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7"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8"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29"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0"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1"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2"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3"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4"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5"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6"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7"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3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4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5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3"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4"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5"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6"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7"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8"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69"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0"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1"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2"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8"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79"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0"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1"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2"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3"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4"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5"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6"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7"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8"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89"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0"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1"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2"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3"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4"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5"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6"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7"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79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0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1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3"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4"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5"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6"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7"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8"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29"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0"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1"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2"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8"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39"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0"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1"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2"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3"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4"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5"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6"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7"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8"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49"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0"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1"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2"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3"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4"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5"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6"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7"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5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6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7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7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7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7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7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7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7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287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7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7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8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8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8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83" name="Text Box 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84" name="Text Box 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85" name="Text Box 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86" name="Text Box 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87" name="Text Box 1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88" name="Text Box 1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89" name="Text Box 1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90" name="Text Box 1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91" name="Text Box 1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92" name="Text Box 1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9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9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9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9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9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98" name="Text Box 2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899" name="Text Box 2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00" name="Text Box 2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01" name="Text Box 2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02" name="Text Box 2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03" name="Text Box 2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04" name="Text Box 2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05" name="Text Box 2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06" name="Text Box 2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07" name="Text Box 3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08" name="Text Box 3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09" name="Text Box 3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10" name="Text Box 3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11" name="Text Box 3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12" name="Text Box 3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13" name="Text Box 3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14" name="Text Box 3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15" name="Text Box 3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16" name="Text Box 3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17" name="Text Box 4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1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1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2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2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2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2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2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2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2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2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2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2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3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3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3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3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3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3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3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3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3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3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4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4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4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43" name="Text Box 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44" name="Text Box 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45" name="Text Box 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46" name="Text Box 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47" name="Text Box 1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48" name="Text Box 1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49" name="Text Box 1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50" name="Text Box 1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51" name="Text Box 1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52" name="Text Box 1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5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5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5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5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5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58" name="Text Box 2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59" name="Text Box 2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60" name="Text Box 2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61" name="Text Box 2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62" name="Text Box 2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63" name="Text Box 2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64" name="Text Box 2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65" name="Text Box 2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66" name="Text Box 2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67" name="Text Box 3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68" name="Text Box 3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69" name="Text Box 3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70" name="Text Box 3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71" name="Text Box 3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72" name="Text Box 3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73" name="Text Box 3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74" name="Text Box 3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75" name="Text Box 3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76" name="Text Box 3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77" name="Text Box 4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7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7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8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8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8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8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8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8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8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8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8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8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9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9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9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9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9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9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9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299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99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299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0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0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0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03" name="Text Box 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04" name="Text Box 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05" name="Text Box 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06" name="Text Box 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07" name="Text Box 1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08" name="Text Box 1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09" name="Text Box 1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10" name="Text Box 1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11" name="Text Box 1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12" name="Text Box 1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1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1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1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1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1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18" name="Text Box 2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19" name="Text Box 2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20" name="Text Box 2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21" name="Text Box 2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22" name="Text Box 2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23" name="Text Box 2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24" name="Text Box 2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25" name="Text Box 2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26" name="Text Box 2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27" name="Text Box 3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28" name="Text Box 3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29" name="Text Box 3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30" name="Text Box 3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31" name="Text Box 3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32" name="Text Box 3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33" name="Text Box 3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34" name="Text Box 3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35" name="Text Box 3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36" name="Text Box 3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37" name="Text Box 4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3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3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4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4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4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4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4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4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4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4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4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4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5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5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5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5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5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5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5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5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5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5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6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6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6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63" name="Text Box 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64" name="Text Box 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65" name="Text Box 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66" name="Text Box 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67" name="Text Box 1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68" name="Text Box 1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69" name="Text Box 1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70" name="Text Box 1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71" name="Text Box 1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72" name="Text Box 1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7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7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7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7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7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78" name="Text Box 2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79" name="Text Box 2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80" name="Text Box 2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81" name="Text Box 2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82" name="Text Box 2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83" name="Text Box 2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84" name="Text Box 2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85" name="Text Box 2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86" name="Text Box 2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87" name="Text Box 3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88" name="Text Box 3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89" name="Text Box 3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90" name="Text Box 3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91" name="Text Box 3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92" name="Text Box 3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93" name="Text Box 3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94" name="Text Box 3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95" name="Text Box 3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96" name="Text Box 3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97" name="Text Box 4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9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09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0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0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0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0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0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0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0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0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0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0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1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1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1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1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1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1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1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11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1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1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3"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4"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5"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6"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7"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8"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29"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0"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1"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2"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8"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39"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0"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1"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2"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3"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4"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5"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6"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7"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8"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49"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0"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1"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2"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3"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4"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5"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6"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7"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5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6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7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3"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4"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5"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6"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7"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8"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89"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0"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1"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2"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8"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199"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0"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1"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2"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3"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4"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5"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6"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7"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8"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09"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0"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1"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2"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3"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4"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5"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6"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7"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1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2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3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3"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4"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5"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6"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7"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8"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49"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0"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1"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2"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8"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59"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0"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1"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2"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3"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4"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5"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6"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7"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8"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69"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0"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1"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2"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3"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4"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5"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6"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7"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7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8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29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3" name="Text Box 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4" name="Text Box 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5" name="Text Box 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6" name="Text Box 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7" name="Text Box 1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8" name="Text Box 1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09" name="Text Box 1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0" name="Text Box 1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1" name="Text Box 1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2" name="Text Box 1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8" name="Text Box 2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19" name="Text Box 2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0" name="Text Box 2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1" name="Text Box 2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2" name="Text Box 2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3" name="Text Box 2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4" name="Text Box 2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5" name="Text Box 2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6" name="Text Box 2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7" name="Text Box 3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8" name="Text Box 3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29" name="Text Box 3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0" name="Text Box 3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1" name="Text Box 3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2" name="Text Box 3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3" name="Text Box 3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4" name="Text Box 3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5" name="Text Box 3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6" name="Text Box 3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7" name="Text Box 4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3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8" name="Text Box 1"/>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49" name="Text Box 2"/>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50" name="Text Box 3"/>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51" name="Text Box 4"/>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52" name="Text Box 5"/>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53" name="Text Box 16"/>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54" name="Text Box 17"/>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55" name="Text Box 18"/>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56" name="Text Box 19"/>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295275</xdr:colOff>
      <xdr:row>19</xdr:row>
      <xdr:rowOff>219075</xdr:rowOff>
    </xdr:to>
    <xdr:sp>
      <xdr:nvSpPr>
        <xdr:cNvPr id="3357" name="Text Box 20"/>
        <xdr:cNvSpPr txBox="1">
          <a:spLocks noChangeArrowheads="1"/>
        </xdr:cNvSpPr>
      </xdr:nvSpPr>
      <xdr:spPr>
        <a:xfrm>
          <a:off x="9044305" y="1748218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5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5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6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6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6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63" name="Text Box 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64" name="Text Box 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65" name="Text Box 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66" name="Text Box 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67" name="Text Box 1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68" name="Text Box 1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69" name="Text Box 1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70" name="Text Box 1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71" name="Text Box 1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72" name="Text Box 1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7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7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7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7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7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78" name="Text Box 2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79" name="Text Box 2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80" name="Text Box 2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81" name="Text Box 2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82" name="Text Box 2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83" name="Text Box 2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84" name="Text Box 2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85" name="Text Box 2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86" name="Text Box 2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87" name="Text Box 3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88" name="Text Box 3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89" name="Text Box 3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90" name="Text Box 3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91" name="Text Box 3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92" name="Text Box 3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93" name="Text Box 3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94" name="Text Box 3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95" name="Text Box 3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96" name="Text Box 3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97" name="Text Box 4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9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39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0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0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0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0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0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0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0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0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0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0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1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1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1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1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1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1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1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1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1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1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2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2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2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23" name="Text Box 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24" name="Text Box 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25" name="Text Box 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26" name="Text Box 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27" name="Text Box 1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28" name="Text Box 1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29" name="Text Box 1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30" name="Text Box 1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31" name="Text Box 1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32" name="Text Box 1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3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3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3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3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3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38" name="Text Box 2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39" name="Text Box 2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40" name="Text Box 2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41" name="Text Box 2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42" name="Text Box 2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43" name="Text Box 2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44" name="Text Box 2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45" name="Text Box 2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46" name="Text Box 2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47" name="Text Box 3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48" name="Text Box 3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49" name="Text Box 3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50" name="Text Box 3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51" name="Text Box 3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52" name="Text Box 3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53" name="Text Box 3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54" name="Text Box 3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55" name="Text Box 3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56" name="Text Box 3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57" name="Text Box 4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5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5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6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6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6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6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6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6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6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6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68" name="Text Box 1"/>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69" name="Text Box 2"/>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70" name="Text Box 3"/>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71" name="Text Box 4"/>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72" name="Text Box 5"/>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73" name="Text Box 16"/>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74" name="Text Box 17"/>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75" name="Text Box 18"/>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76" name="Text Box 19"/>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19</xdr:row>
      <xdr:rowOff>0</xdr:rowOff>
    </xdr:from>
    <xdr:to>
      <xdr:col>15</xdr:col>
      <xdr:colOff>294640</xdr:colOff>
      <xdr:row>19</xdr:row>
      <xdr:rowOff>218440</xdr:rowOff>
    </xdr:to>
    <xdr:sp>
      <xdr:nvSpPr>
        <xdr:cNvPr id="3477" name="Text Box 20"/>
        <xdr:cNvSpPr txBox="1"/>
      </xdr:nvSpPr>
      <xdr:spPr>
        <a:xfrm>
          <a:off x="9044305" y="17482185"/>
          <a:ext cx="75565" cy="218440"/>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7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7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8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8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8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83" name="Text Box 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84" name="Text Box 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85" name="Text Box 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86" name="Text Box 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87" name="Text Box 1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88" name="Text Box 1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89" name="Text Box 1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90" name="Text Box 1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91" name="Text Box 1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92" name="Text Box 1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9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9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9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9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9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98" name="Text Box 2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499" name="Text Box 2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00" name="Text Box 2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01" name="Text Box 2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02" name="Text Box 2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03" name="Text Box 2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04" name="Text Box 2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05" name="Text Box 2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06" name="Text Box 2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07" name="Text Box 3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08" name="Text Box 3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09" name="Text Box 3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10" name="Text Box 3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11" name="Text Box 3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12" name="Text Box 3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13" name="Text Box 3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14" name="Text Box 3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15" name="Text Box 3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16" name="Text Box 3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17" name="Text Box 4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1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1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2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2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2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2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2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2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2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2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2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2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3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3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3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3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3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3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3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3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3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3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4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4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4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43" name="Text Box 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44" name="Text Box 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45" name="Text Box 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46" name="Text Box 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47" name="Text Box 1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48" name="Text Box 1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49" name="Text Box 1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50" name="Text Box 1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51" name="Text Box 1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52" name="Text Box 1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5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5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5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5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5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58" name="Text Box 2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59" name="Text Box 2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60" name="Text Box 2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61" name="Text Box 2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62" name="Text Box 2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63" name="Text Box 2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64" name="Text Box 2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65" name="Text Box 2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66" name="Text Box 2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67" name="Text Box 3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68" name="Text Box 3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69" name="Text Box 3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70" name="Text Box 3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71" name="Text Box 3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72" name="Text Box 3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73" name="Text Box 3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74" name="Text Box 3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75" name="Text Box 3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76" name="Text Box 3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77" name="Text Box 4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7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7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8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8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8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8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84" name="Text Box 17"/>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85" name="Text Box 18"/>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86" name="Text Box 19"/>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87" name="Text Box 20"/>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88" name="Text Box 1"/>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89" name="Text Box 2"/>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90" name="Text Box 3"/>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91" name="Text Box 4"/>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92" name="Text Box 5"/>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93" name="Text Box 16"/>
        <xdr:cNvSpPr txBox="1"/>
      </xdr:nvSpPr>
      <xdr:spPr>
        <a:xfrm>
          <a:off x="9044305" y="19095720"/>
          <a:ext cx="77470" cy="219075"/>
        </a:xfrm>
        <a:prstGeom prst="rect">
          <a:avLst/>
        </a:prstGeom>
        <a:noFill/>
        <a:ln w="9525">
          <a:noFill/>
        </a:ln>
      </xdr:spPr>
    </xdr:sp>
    <xdr:clientData/>
  </xdr:twoCellAnchor>
  <xdr:twoCellAnchor editAs="oneCell">
    <xdr:from>
      <xdr:col>15</xdr:col>
      <xdr:colOff>219075</xdr:colOff>
      <xdr:row>20</xdr:row>
      <xdr:rowOff>0</xdr:rowOff>
    </xdr:from>
    <xdr:to>
      <xdr:col>15</xdr:col>
      <xdr:colOff>296545</xdr:colOff>
      <xdr:row>20</xdr:row>
      <xdr:rowOff>219075</xdr:rowOff>
    </xdr:to>
    <xdr:sp>
      <xdr:nvSpPr>
        <xdr:cNvPr id="3594" name="Text Box 17"/>
        <xdr:cNvSpPr txBox="1"/>
      </xdr:nvSpPr>
      <xdr:spPr>
        <a:xfrm>
          <a:off x="9044305" y="19095720"/>
          <a:ext cx="77470" cy="219075"/>
        </a:xfrm>
        <a:prstGeom prst="rect">
          <a:avLst/>
        </a:prstGeom>
        <a:noFill/>
        <a:ln w="9525">
          <a:noFill/>
        </a:ln>
      </xdr:spPr>
    </xdr:sp>
    <xdr:clientData/>
  </xdr:twoCellAnchor>
  <xdr:twoCellAnchor editAs="oneCell">
    <xdr:from>
      <xdr:col>18</xdr:col>
      <xdr:colOff>186690</xdr:colOff>
      <xdr:row>4</xdr:row>
      <xdr:rowOff>397510</xdr:rowOff>
    </xdr:from>
    <xdr:to>
      <xdr:col>18</xdr:col>
      <xdr:colOff>520065</xdr:colOff>
      <xdr:row>4</xdr:row>
      <xdr:rowOff>701675</xdr:rowOff>
    </xdr:to>
    <xdr:pic>
      <xdr:nvPicPr>
        <xdr:cNvPr id="3595" name="图片 359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13060" y="180721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208915</xdr:colOff>
      <xdr:row>5</xdr:row>
      <xdr:rowOff>789305</xdr:rowOff>
    </xdr:from>
    <xdr:to>
      <xdr:col>18</xdr:col>
      <xdr:colOff>542290</xdr:colOff>
      <xdr:row>5</xdr:row>
      <xdr:rowOff>1093470</xdr:rowOff>
    </xdr:to>
    <xdr:pic>
      <xdr:nvPicPr>
        <xdr:cNvPr id="3596" name="图片 3595"/>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35285" y="332867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200660</xdr:colOff>
      <xdr:row>6</xdr:row>
      <xdr:rowOff>488315</xdr:rowOff>
    </xdr:from>
    <xdr:to>
      <xdr:col>18</xdr:col>
      <xdr:colOff>524510</xdr:colOff>
      <xdr:row>6</xdr:row>
      <xdr:rowOff>793115</xdr:rowOff>
    </xdr:to>
    <xdr:pic>
      <xdr:nvPicPr>
        <xdr:cNvPr id="3597" name="图片 3596" descr="https://wps-static-pro.ding.zj.gov.cn/shapes%2FV2ca76342e0fbf49af9cd38a09abde55ab%2F58a9d5a47fb43797ed36c3d06a2a3c6f74d1bd6d?Expires=1632912390&amp;OSSAccessKeyId=l6waoSYxdAHjrE3N&amp;Signature=LZ6hQiVbcVeu%2FIeVItbm0qC4Ofw%3D"/>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527030" y="4984115"/>
          <a:ext cx="3238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156845</xdr:colOff>
      <xdr:row>7</xdr:row>
      <xdr:rowOff>591185</xdr:rowOff>
    </xdr:from>
    <xdr:to>
      <xdr:col>18</xdr:col>
      <xdr:colOff>490220</xdr:colOff>
      <xdr:row>7</xdr:row>
      <xdr:rowOff>895350</xdr:rowOff>
    </xdr:to>
    <xdr:pic>
      <xdr:nvPicPr>
        <xdr:cNvPr id="3598" name="图片 3597"/>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483215" y="635762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193675</xdr:colOff>
      <xdr:row>8</xdr:row>
      <xdr:rowOff>325755</xdr:rowOff>
    </xdr:from>
    <xdr:to>
      <xdr:col>18</xdr:col>
      <xdr:colOff>527050</xdr:colOff>
      <xdr:row>8</xdr:row>
      <xdr:rowOff>629920</xdr:rowOff>
    </xdr:to>
    <xdr:pic>
      <xdr:nvPicPr>
        <xdr:cNvPr id="3599" name="图片 3598"/>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20045" y="732472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208280</xdr:colOff>
      <xdr:row>9</xdr:row>
      <xdr:rowOff>262255</xdr:rowOff>
    </xdr:from>
    <xdr:to>
      <xdr:col>18</xdr:col>
      <xdr:colOff>541655</xdr:colOff>
      <xdr:row>9</xdr:row>
      <xdr:rowOff>566420</xdr:rowOff>
    </xdr:to>
    <xdr:pic>
      <xdr:nvPicPr>
        <xdr:cNvPr id="3600" name="图片 3599"/>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34650" y="811276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212090</xdr:colOff>
      <xdr:row>10</xdr:row>
      <xdr:rowOff>243840</xdr:rowOff>
    </xdr:from>
    <xdr:to>
      <xdr:col>18</xdr:col>
      <xdr:colOff>545465</xdr:colOff>
      <xdr:row>10</xdr:row>
      <xdr:rowOff>548005</xdr:rowOff>
    </xdr:to>
    <xdr:pic>
      <xdr:nvPicPr>
        <xdr:cNvPr id="3601" name="图片 360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38460" y="886968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171450</xdr:colOff>
      <xdr:row>11</xdr:row>
      <xdr:rowOff>438150</xdr:rowOff>
    </xdr:from>
    <xdr:to>
      <xdr:col>18</xdr:col>
      <xdr:colOff>504825</xdr:colOff>
      <xdr:row>11</xdr:row>
      <xdr:rowOff>742315</xdr:rowOff>
    </xdr:to>
    <xdr:pic>
      <xdr:nvPicPr>
        <xdr:cNvPr id="3602" name="图片 360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497820" y="982599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186055</xdr:colOff>
      <xdr:row>12</xdr:row>
      <xdr:rowOff>463550</xdr:rowOff>
    </xdr:from>
    <xdr:to>
      <xdr:col>18</xdr:col>
      <xdr:colOff>519430</xdr:colOff>
      <xdr:row>12</xdr:row>
      <xdr:rowOff>767715</xdr:rowOff>
    </xdr:to>
    <xdr:pic>
      <xdr:nvPicPr>
        <xdr:cNvPr id="3603" name="图片 360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12425" y="1089342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201295</xdr:colOff>
      <xdr:row>13</xdr:row>
      <xdr:rowOff>253365</xdr:rowOff>
    </xdr:from>
    <xdr:to>
      <xdr:col>18</xdr:col>
      <xdr:colOff>534670</xdr:colOff>
      <xdr:row>13</xdr:row>
      <xdr:rowOff>557530</xdr:rowOff>
    </xdr:to>
    <xdr:pic>
      <xdr:nvPicPr>
        <xdr:cNvPr id="3604" name="图片 360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27665" y="1180147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193675</xdr:colOff>
      <xdr:row>14</xdr:row>
      <xdr:rowOff>288925</xdr:rowOff>
    </xdr:from>
    <xdr:to>
      <xdr:col>18</xdr:col>
      <xdr:colOff>527050</xdr:colOff>
      <xdr:row>14</xdr:row>
      <xdr:rowOff>593090</xdr:rowOff>
    </xdr:to>
    <xdr:pic>
      <xdr:nvPicPr>
        <xdr:cNvPr id="3605" name="图片 360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20045" y="1259903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180975</xdr:colOff>
      <xdr:row>15</xdr:row>
      <xdr:rowOff>582295</xdr:rowOff>
    </xdr:from>
    <xdr:to>
      <xdr:col>18</xdr:col>
      <xdr:colOff>514350</xdr:colOff>
      <xdr:row>15</xdr:row>
      <xdr:rowOff>886460</xdr:rowOff>
    </xdr:to>
    <xdr:pic>
      <xdr:nvPicPr>
        <xdr:cNvPr id="3606" name="图片 3605"/>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07345" y="1369250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184150</xdr:colOff>
      <xdr:row>16</xdr:row>
      <xdr:rowOff>204470</xdr:rowOff>
    </xdr:from>
    <xdr:to>
      <xdr:col>18</xdr:col>
      <xdr:colOff>517525</xdr:colOff>
      <xdr:row>16</xdr:row>
      <xdr:rowOff>508635</xdr:rowOff>
    </xdr:to>
    <xdr:pic>
      <xdr:nvPicPr>
        <xdr:cNvPr id="3607" name="图片 3606"/>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10520" y="1476248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176530</xdr:colOff>
      <xdr:row>17</xdr:row>
      <xdr:rowOff>476885</xdr:rowOff>
    </xdr:from>
    <xdr:to>
      <xdr:col>18</xdr:col>
      <xdr:colOff>509905</xdr:colOff>
      <xdr:row>17</xdr:row>
      <xdr:rowOff>781050</xdr:rowOff>
    </xdr:to>
    <xdr:pic>
      <xdr:nvPicPr>
        <xdr:cNvPr id="3608" name="图片 3607"/>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02900" y="1571117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194945</xdr:colOff>
      <xdr:row>19</xdr:row>
      <xdr:rowOff>685165</xdr:rowOff>
    </xdr:from>
    <xdr:to>
      <xdr:col>18</xdr:col>
      <xdr:colOff>528320</xdr:colOff>
      <xdr:row>19</xdr:row>
      <xdr:rowOff>989330</xdr:rowOff>
    </xdr:to>
    <xdr:pic>
      <xdr:nvPicPr>
        <xdr:cNvPr id="3610" name="图片 3609"/>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21315" y="1816735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176530</xdr:colOff>
      <xdr:row>20</xdr:row>
      <xdr:rowOff>464185</xdr:rowOff>
    </xdr:from>
    <xdr:to>
      <xdr:col>18</xdr:col>
      <xdr:colOff>509905</xdr:colOff>
      <xdr:row>20</xdr:row>
      <xdr:rowOff>768350</xdr:rowOff>
    </xdr:to>
    <xdr:pic>
      <xdr:nvPicPr>
        <xdr:cNvPr id="3611" name="图片 361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02900" y="1955990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180340</xdr:colOff>
      <xdr:row>21</xdr:row>
      <xdr:rowOff>882015</xdr:rowOff>
    </xdr:from>
    <xdr:to>
      <xdr:col>18</xdr:col>
      <xdr:colOff>513715</xdr:colOff>
      <xdr:row>21</xdr:row>
      <xdr:rowOff>1186180</xdr:rowOff>
    </xdr:to>
    <xdr:pic>
      <xdr:nvPicPr>
        <xdr:cNvPr id="3612" name="图片 361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06710" y="2108263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139700</xdr:colOff>
      <xdr:row>22</xdr:row>
      <xdr:rowOff>459740</xdr:rowOff>
    </xdr:from>
    <xdr:to>
      <xdr:col>18</xdr:col>
      <xdr:colOff>473075</xdr:colOff>
      <xdr:row>22</xdr:row>
      <xdr:rowOff>763905</xdr:rowOff>
    </xdr:to>
    <xdr:pic>
      <xdr:nvPicPr>
        <xdr:cNvPr id="3613" name="图片 361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466070" y="2266632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177165</xdr:colOff>
      <xdr:row>23</xdr:row>
      <xdr:rowOff>339725</xdr:rowOff>
    </xdr:from>
    <xdr:to>
      <xdr:col>18</xdr:col>
      <xdr:colOff>510540</xdr:colOff>
      <xdr:row>23</xdr:row>
      <xdr:rowOff>643890</xdr:rowOff>
    </xdr:to>
    <xdr:pic>
      <xdr:nvPicPr>
        <xdr:cNvPr id="3614" name="图片 361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03535" y="2371407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203200</xdr:colOff>
      <xdr:row>24</xdr:row>
      <xdr:rowOff>443865</xdr:rowOff>
    </xdr:from>
    <xdr:to>
      <xdr:col>18</xdr:col>
      <xdr:colOff>536575</xdr:colOff>
      <xdr:row>24</xdr:row>
      <xdr:rowOff>748030</xdr:rowOff>
    </xdr:to>
    <xdr:pic>
      <xdr:nvPicPr>
        <xdr:cNvPr id="3615" name="图片 361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29570" y="2471928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206375</xdr:colOff>
      <xdr:row>25</xdr:row>
      <xdr:rowOff>379730</xdr:rowOff>
    </xdr:from>
    <xdr:to>
      <xdr:col>18</xdr:col>
      <xdr:colOff>539750</xdr:colOff>
      <xdr:row>25</xdr:row>
      <xdr:rowOff>683895</xdr:rowOff>
    </xdr:to>
    <xdr:pic>
      <xdr:nvPicPr>
        <xdr:cNvPr id="3616" name="图片 3615"/>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32745" y="2578481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198755</xdr:colOff>
      <xdr:row>26</xdr:row>
      <xdr:rowOff>271145</xdr:rowOff>
    </xdr:from>
    <xdr:to>
      <xdr:col>18</xdr:col>
      <xdr:colOff>532130</xdr:colOff>
      <xdr:row>26</xdr:row>
      <xdr:rowOff>575310</xdr:rowOff>
    </xdr:to>
    <xdr:pic>
      <xdr:nvPicPr>
        <xdr:cNvPr id="3617" name="图片 3616"/>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25125" y="2666682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191135</xdr:colOff>
      <xdr:row>27</xdr:row>
      <xdr:rowOff>509905</xdr:rowOff>
    </xdr:from>
    <xdr:to>
      <xdr:col>18</xdr:col>
      <xdr:colOff>524510</xdr:colOff>
      <xdr:row>27</xdr:row>
      <xdr:rowOff>814070</xdr:rowOff>
    </xdr:to>
    <xdr:pic>
      <xdr:nvPicPr>
        <xdr:cNvPr id="3618" name="图片 3617"/>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17505" y="2762948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183515</xdr:colOff>
      <xdr:row>28</xdr:row>
      <xdr:rowOff>591820</xdr:rowOff>
    </xdr:from>
    <xdr:to>
      <xdr:col>18</xdr:col>
      <xdr:colOff>516890</xdr:colOff>
      <xdr:row>28</xdr:row>
      <xdr:rowOff>895985</xdr:rowOff>
    </xdr:to>
    <xdr:pic>
      <xdr:nvPicPr>
        <xdr:cNvPr id="3619" name="图片 3618"/>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09885" y="2894393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210185</xdr:colOff>
      <xdr:row>29</xdr:row>
      <xdr:rowOff>405130</xdr:rowOff>
    </xdr:from>
    <xdr:to>
      <xdr:col>18</xdr:col>
      <xdr:colOff>543560</xdr:colOff>
      <xdr:row>29</xdr:row>
      <xdr:rowOff>709295</xdr:rowOff>
    </xdr:to>
    <xdr:pic>
      <xdr:nvPicPr>
        <xdr:cNvPr id="3620" name="图片 3619"/>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36555" y="3003931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203200</xdr:colOff>
      <xdr:row>30</xdr:row>
      <xdr:rowOff>352425</xdr:rowOff>
    </xdr:from>
    <xdr:to>
      <xdr:col>18</xdr:col>
      <xdr:colOff>536575</xdr:colOff>
      <xdr:row>30</xdr:row>
      <xdr:rowOff>656590</xdr:rowOff>
    </xdr:to>
    <xdr:pic>
      <xdr:nvPicPr>
        <xdr:cNvPr id="3621" name="图片 362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29570" y="3096768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196215</xdr:colOff>
      <xdr:row>31</xdr:row>
      <xdr:rowOff>356235</xdr:rowOff>
    </xdr:from>
    <xdr:to>
      <xdr:col>18</xdr:col>
      <xdr:colOff>529590</xdr:colOff>
      <xdr:row>31</xdr:row>
      <xdr:rowOff>660400</xdr:rowOff>
    </xdr:to>
    <xdr:pic>
      <xdr:nvPicPr>
        <xdr:cNvPr id="3622" name="图片 362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22585" y="3188589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200025</xdr:colOff>
      <xdr:row>32</xdr:row>
      <xdr:rowOff>292735</xdr:rowOff>
    </xdr:from>
    <xdr:to>
      <xdr:col>18</xdr:col>
      <xdr:colOff>533400</xdr:colOff>
      <xdr:row>32</xdr:row>
      <xdr:rowOff>596900</xdr:rowOff>
    </xdr:to>
    <xdr:pic>
      <xdr:nvPicPr>
        <xdr:cNvPr id="3623" name="图片 362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0526395" y="3278822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180975</xdr:colOff>
      <xdr:row>18</xdr:row>
      <xdr:rowOff>386080</xdr:rowOff>
    </xdr:from>
    <xdr:to>
      <xdr:col>18</xdr:col>
      <xdr:colOff>504825</xdr:colOff>
      <xdr:row>18</xdr:row>
      <xdr:rowOff>690880</xdr:rowOff>
    </xdr:to>
    <xdr:pic>
      <xdr:nvPicPr>
        <xdr:cNvPr id="3624" name="图片 3623" descr="https://wps-static-pro.ding.zj.gov.cn/shapes%2FV2ca76342e0fbf49af9cd38a09abde55ab%2F58a9d5a47fb43797ed36c3d06a2a3c6f74d1bd6d?Expires=1632912390&amp;OSSAccessKeyId=l6waoSYxdAHjrE3N&amp;Signature=LZ6hQiVbcVeu%2FIeVItbm0qC4Ofw%3D"/>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0507345" y="16864330"/>
          <a:ext cx="3238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215265</xdr:colOff>
      <xdr:row>4</xdr:row>
      <xdr:rowOff>431800</xdr:rowOff>
    </xdr:from>
    <xdr:to>
      <xdr:col>10</xdr:col>
      <xdr:colOff>548640</xdr:colOff>
      <xdr:row>4</xdr:row>
      <xdr:rowOff>735965</xdr:rowOff>
    </xdr:to>
    <xdr:pic>
      <xdr:nvPicPr>
        <xdr:cNvPr id="2" name="图片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795385" y="152717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201295</xdr:colOff>
      <xdr:row>5</xdr:row>
      <xdr:rowOff>264160</xdr:rowOff>
    </xdr:from>
    <xdr:to>
      <xdr:col>10</xdr:col>
      <xdr:colOff>534670</xdr:colOff>
      <xdr:row>5</xdr:row>
      <xdr:rowOff>568325</xdr:rowOff>
    </xdr:to>
    <xdr:pic>
      <xdr:nvPicPr>
        <xdr:cNvPr id="3" name="图片 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781415" y="256540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191770</xdr:colOff>
      <xdr:row>7</xdr:row>
      <xdr:rowOff>149860</xdr:rowOff>
    </xdr:from>
    <xdr:to>
      <xdr:col>10</xdr:col>
      <xdr:colOff>525145</xdr:colOff>
      <xdr:row>7</xdr:row>
      <xdr:rowOff>454025</xdr:rowOff>
    </xdr:to>
    <xdr:pic>
      <xdr:nvPicPr>
        <xdr:cNvPr id="5" name="图片 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771890" y="382270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226060</xdr:colOff>
      <xdr:row>8</xdr:row>
      <xdr:rowOff>201930</xdr:rowOff>
    </xdr:from>
    <xdr:to>
      <xdr:col>10</xdr:col>
      <xdr:colOff>559435</xdr:colOff>
      <xdr:row>8</xdr:row>
      <xdr:rowOff>506095</xdr:rowOff>
    </xdr:to>
    <xdr:pic>
      <xdr:nvPicPr>
        <xdr:cNvPr id="6" name="图片 5"/>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806180" y="444627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226060</xdr:colOff>
      <xdr:row>9</xdr:row>
      <xdr:rowOff>235585</xdr:rowOff>
    </xdr:from>
    <xdr:to>
      <xdr:col>10</xdr:col>
      <xdr:colOff>559435</xdr:colOff>
      <xdr:row>9</xdr:row>
      <xdr:rowOff>539750</xdr:rowOff>
    </xdr:to>
    <xdr:pic>
      <xdr:nvPicPr>
        <xdr:cNvPr id="7" name="图片 6"/>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806180" y="514096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203200</xdr:colOff>
      <xdr:row>10</xdr:row>
      <xdr:rowOff>157480</xdr:rowOff>
    </xdr:from>
    <xdr:to>
      <xdr:col>10</xdr:col>
      <xdr:colOff>536575</xdr:colOff>
      <xdr:row>10</xdr:row>
      <xdr:rowOff>461645</xdr:rowOff>
    </xdr:to>
    <xdr:pic>
      <xdr:nvPicPr>
        <xdr:cNvPr id="8" name="图片 7"/>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783320" y="576199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203200</xdr:colOff>
      <xdr:row>11</xdr:row>
      <xdr:rowOff>139065</xdr:rowOff>
    </xdr:from>
    <xdr:to>
      <xdr:col>10</xdr:col>
      <xdr:colOff>536575</xdr:colOff>
      <xdr:row>11</xdr:row>
      <xdr:rowOff>443230</xdr:rowOff>
    </xdr:to>
    <xdr:pic>
      <xdr:nvPicPr>
        <xdr:cNvPr id="9" name="图片 8"/>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783320" y="626364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247650</xdr:colOff>
      <xdr:row>12</xdr:row>
      <xdr:rowOff>236855</xdr:rowOff>
    </xdr:from>
    <xdr:to>
      <xdr:col>10</xdr:col>
      <xdr:colOff>581025</xdr:colOff>
      <xdr:row>12</xdr:row>
      <xdr:rowOff>541020</xdr:rowOff>
    </xdr:to>
    <xdr:pic>
      <xdr:nvPicPr>
        <xdr:cNvPr id="10" name="图片 9"/>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827770" y="688149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162560</xdr:colOff>
      <xdr:row>6</xdr:row>
      <xdr:rowOff>167640</xdr:rowOff>
    </xdr:from>
    <xdr:to>
      <xdr:col>10</xdr:col>
      <xdr:colOff>486410</xdr:colOff>
      <xdr:row>6</xdr:row>
      <xdr:rowOff>472440</xdr:rowOff>
    </xdr:to>
    <xdr:pic>
      <xdr:nvPicPr>
        <xdr:cNvPr id="11" name="图片 10" descr="https://wps-static-pro.ding.zj.gov.cn/shapes%2FV2ca76342e0fbf49af9cd38a09abde55ab%2F58a9d5a47fb43797ed36c3d06a2a3c6f74d1bd6d?Expires=1632912390&amp;OSSAccessKeyId=l6waoSYxdAHjrE3N&amp;Signature=LZ6hQiVbcVeu%2FIeVItbm0qC4Ofw%3D"/>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8742680" y="3230880"/>
          <a:ext cx="3238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134620</xdr:colOff>
      <xdr:row>3</xdr:row>
      <xdr:rowOff>200025</xdr:rowOff>
    </xdr:from>
    <xdr:to>
      <xdr:col>8</xdr:col>
      <xdr:colOff>467995</xdr:colOff>
      <xdr:row>3</xdr:row>
      <xdr:rowOff>504190</xdr:rowOff>
    </xdr:to>
    <xdr:pic>
      <xdr:nvPicPr>
        <xdr:cNvPr id="2" name="图片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975090" y="116205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147320</xdr:colOff>
      <xdr:row>4</xdr:row>
      <xdr:rowOff>243840</xdr:rowOff>
    </xdr:from>
    <xdr:to>
      <xdr:col>8</xdr:col>
      <xdr:colOff>480695</xdr:colOff>
      <xdr:row>4</xdr:row>
      <xdr:rowOff>548005</xdr:rowOff>
    </xdr:to>
    <xdr:pic>
      <xdr:nvPicPr>
        <xdr:cNvPr id="3" name="图片 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987790" y="185356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147320</xdr:colOff>
      <xdr:row>5</xdr:row>
      <xdr:rowOff>234315</xdr:rowOff>
    </xdr:from>
    <xdr:to>
      <xdr:col>8</xdr:col>
      <xdr:colOff>480695</xdr:colOff>
      <xdr:row>5</xdr:row>
      <xdr:rowOff>538480</xdr:rowOff>
    </xdr:to>
    <xdr:pic>
      <xdr:nvPicPr>
        <xdr:cNvPr id="4" name="图片 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987790" y="250507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147320</xdr:colOff>
      <xdr:row>6</xdr:row>
      <xdr:rowOff>187960</xdr:rowOff>
    </xdr:from>
    <xdr:to>
      <xdr:col>8</xdr:col>
      <xdr:colOff>480695</xdr:colOff>
      <xdr:row>6</xdr:row>
      <xdr:rowOff>492125</xdr:rowOff>
    </xdr:to>
    <xdr:pic>
      <xdr:nvPicPr>
        <xdr:cNvPr id="5" name="图片 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987790" y="310642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158750</xdr:colOff>
      <xdr:row>8</xdr:row>
      <xdr:rowOff>219075</xdr:rowOff>
    </xdr:from>
    <xdr:to>
      <xdr:col>8</xdr:col>
      <xdr:colOff>492125</xdr:colOff>
      <xdr:row>8</xdr:row>
      <xdr:rowOff>523240</xdr:rowOff>
    </xdr:to>
    <xdr:pic>
      <xdr:nvPicPr>
        <xdr:cNvPr id="7" name="图片 6"/>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999220" y="445960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147320</xdr:colOff>
      <xdr:row>9</xdr:row>
      <xdr:rowOff>283845</xdr:rowOff>
    </xdr:from>
    <xdr:to>
      <xdr:col>8</xdr:col>
      <xdr:colOff>480695</xdr:colOff>
      <xdr:row>9</xdr:row>
      <xdr:rowOff>588010</xdr:rowOff>
    </xdr:to>
    <xdr:pic>
      <xdr:nvPicPr>
        <xdr:cNvPr id="8" name="图片 7"/>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987790" y="524827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125095</xdr:colOff>
      <xdr:row>10</xdr:row>
      <xdr:rowOff>174625</xdr:rowOff>
    </xdr:from>
    <xdr:to>
      <xdr:col>8</xdr:col>
      <xdr:colOff>458470</xdr:colOff>
      <xdr:row>10</xdr:row>
      <xdr:rowOff>478790</xdr:rowOff>
    </xdr:to>
    <xdr:pic>
      <xdr:nvPicPr>
        <xdr:cNvPr id="9" name="图片 8"/>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965565" y="588772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180975</xdr:colOff>
      <xdr:row>11</xdr:row>
      <xdr:rowOff>264160</xdr:rowOff>
    </xdr:from>
    <xdr:to>
      <xdr:col>8</xdr:col>
      <xdr:colOff>514350</xdr:colOff>
      <xdr:row>11</xdr:row>
      <xdr:rowOff>568325</xdr:rowOff>
    </xdr:to>
    <xdr:pic>
      <xdr:nvPicPr>
        <xdr:cNvPr id="10" name="图片 9"/>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9021445" y="6600190"/>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128905</xdr:colOff>
      <xdr:row>12</xdr:row>
      <xdr:rowOff>200660</xdr:rowOff>
    </xdr:from>
    <xdr:to>
      <xdr:col>8</xdr:col>
      <xdr:colOff>462280</xdr:colOff>
      <xdr:row>12</xdr:row>
      <xdr:rowOff>504825</xdr:rowOff>
    </xdr:to>
    <xdr:pic>
      <xdr:nvPicPr>
        <xdr:cNvPr id="11" name="图片 10"/>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969375" y="724725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125095</xdr:colOff>
      <xdr:row>13</xdr:row>
      <xdr:rowOff>318135</xdr:rowOff>
    </xdr:from>
    <xdr:to>
      <xdr:col>8</xdr:col>
      <xdr:colOff>458470</xdr:colOff>
      <xdr:row>13</xdr:row>
      <xdr:rowOff>622300</xdr:rowOff>
    </xdr:to>
    <xdr:pic>
      <xdr:nvPicPr>
        <xdr:cNvPr id="12" name="图片 1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965565" y="799909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151130</xdr:colOff>
      <xdr:row>14</xdr:row>
      <xdr:rowOff>153670</xdr:rowOff>
    </xdr:from>
    <xdr:to>
      <xdr:col>8</xdr:col>
      <xdr:colOff>484505</xdr:colOff>
      <xdr:row>14</xdr:row>
      <xdr:rowOff>457835</xdr:rowOff>
    </xdr:to>
    <xdr:pic>
      <xdr:nvPicPr>
        <xdr:cNvPr id="13" name="图片 1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991600" y="872426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102870</xdr:colOff>
      <xdr:row>15</xdr:row>
      <xdr:rowOff>239395</xdr:rowOff>
    </xdr:from>
    <xdr:to>
      <xdr:col>8</xdr:col>
      <xdr:colOff>436245</xdr:colOff>
      <xdr:row>15</xdr:row>
      <xdr:rowOff>543560</xdr:rowOff>
    </xdr:to>
    <xdr:pic>
      <xdr:nvPicPr>
        <xdr:cNvPr id="14" name="图片 1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943340" y="944435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140335</xdr:colOff>
      <xdr:row>16</xdr:row>
      <xdr:rowOff>298450</xdr:rowOff>
    </xdr:from>
    <xdr:to>
      <xdr:col>8</xdr:col>
      <xdr:colOff>473710</xdr:colOff>
      <xdr:row>16</xdr:row>
      <xdr:rowOff>602615</xdr:rowOff>
    </xdr:to>
    <xdr:pic>
      <xdr:nvPicPr>
        <xdr:cNvPr id="15" name="图片 14"/>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8980805" y="10213975"/>
          <a:ext cx="333375" cy="304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107315</xdr:colOff>
      <xdr:row>7</xdr:row>
      <xdr:rowOff>212090</xdr:rowOff>
    </xdr:from>
    <xdr:to>
      <xdr:col>8</xdr:col>
      <xdr:colOff>431165</xdr:colOff>
      <xdr:row>7</xdr:row>
      <xdr:rowOff>516255</xdr:rowOff>
    </xdr:to>
    <xdr:pic>
      <xdr:nvPicPr>
        <xdr:cNvPr id="16" name="图片 15" descr="https://wps-static-pro.ding.zj.gov.cn/shapes%2FV2ca76342e0fbf49af9cd38a09abde55ab%2F58a9d5a47fb43797ed36c3d06a2a3c6f74d1bd6d?Expires=1632912390&amp;OSSAccessKeyId=l6waoSYxdAHjrE3N&amp;Signature=LZ6hQiVbcVeu%2FIeVItbm0qC4Ofw%3D"/>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8947785" y="3753485"/>
          <a:ext cx="323850" cy="304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GP\GP_Ph1\SBB-OIs\Hel-OI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WINDOWS\TEMP\GOLDPYR4\ARENTO\TOOLBOX.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TS01\jhc\unzipped\Eastern%20Airline%20FE\fnl-gp2\ToolboxGP\Kor\OSP_Becht_F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ohn1\AppData\Local\Temp\Rar$DIa0.556\POWER%20ASSUMPTION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wlb\Desktop\8&#26376;&#37325;&#28857;&#39033;&#30446;&#25253;&#34920;\&#21508;&#21333;&#20301;&#25253;&#36865;\POWER%20ASSUMPTION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Users\john1\AppData\Local\Temp\Rar$DIa0.556\POWER%20ASSUMPTION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TS01\jhc\unzipped\Eastern%20Airline%20FE\GP\tamer\DOS\TEMP\GPTLBX9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john1\AppData\Local\Temp\Rar$DIa0.556\&#21457;&#25913;&#25991;&#20214;\2014\&#22266;&#23450;&#36164;&#20135;&#25237;&#36164;\2015&#24180;&#22266;&#23450;&#36164;&#20135;&#25237;&#36164;&#35745;&#21010;\&#21313;&#19968;&#31295;\&#25171;&#21360;\Li1204(&#35831;&#31034;&#25991;&#20214;)\&#32508;&#21512;&#26448;&#26009;\&#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wlb\Desktop\8&#26376;&#37325;&#28857;&#39033;&#30446;&#25253;&#34920;\&#21508;&#21333;&#20301;&#25253;&#36865;\&#21457;&#25913;&#25991;&#20214;\2014\&#22266;&#23450;&#36164;&#20135;&#25237;&#36164;\2015&#24180;&#22266;&#23450;&#36164;&#20135;&#25237;&#36164;&#35745;&#21010;\&#21313;&#19968;&#31295;\&#25171;&#21360;\Li1204(&#35831;&#31034;&#25991;&#20214;)\&#32508;&#21512;&#26448;&#26009;\&#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Users\john1\AppData\Local\Temp\Rar$DIa0.556\&#21457;&#25913;&#25991;&#20214;\2014\&#22266;&#23450;&#36164;&#20135;&#25237;&#36164;\2015&#24180;&#22266;&#23450;&#36164;&#20135;&#25237;&#36164;&#35745;&#21010;\&#21313;&#19968;&#31295;\&#25171;&#21360;\Li1204(&#35831;&#31034;&#25991;&#20214;)\&#32508;&#21512;&#26448;&#26009;\&#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DOCUME~1\zq\LOCALS~1\Temp\04&#20307;&#21046;&#31185;\03&#24180;&#32456;&#32467;&#31639;&#21450;&#25968;&#25454;&#20998;&#26512;\2006&#24180;\&#20915;&#31639;&#21450;&#25968;&#25454;&#20998;&#26512;\&#20915;&#31639;&#20998;&#26512;&#36164;&#26009;&#32467;&#26524;\&#21439;&#32423;&#36130;&#25919;&#25253;&#34920;&#38468;&#34920;\01&#26118;&#26126;\01&#26118;&#2612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john1\AppData\Local\Temp\Rar$DIa0.556\&#21457;&#25913;&#25991;&#20214;\2014\&#22266;&#23450;&#36164;&#20135;&#25237;&#36164;\2015&#24180;&#22266;&#23450;&#36164;&#20135;&#25237;&#36164;&#35745;&#21010;\&#21313;&#19968;&#31295;\&#25171;&#21360;\Documents%20and%20Settings\Administrator\&#26700;&#38754;\&#36164;&#37329;&#24179;&#34913;&#3492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wlb\Desktop\8&#26376;&#37325;&#28857;&#39033;&#30446;&#25253;&#34920;\&#21508;&#21333;&#20301;&#25253;&#36865;\&#21457;&#25913;&#25991;&#20214;\2014\&#22266;&#23450;&#36164;&#20135;&#25237;&#36164;\2015&#24180;&#22266;&#23450;&#36164;&#20135;&#25237;&#36164;&#35745;&#21010;\&#21313;&#19968;&#31295;\&#25171;&#21360;\Documents%20and%20Settings\Administrator\&#26700;&#38754;\&#36164;&#37329;&#24179;&#34913;&#349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I:\Users\john1\AppData\Local\Temp\Rar$DIa0.556\&#21457;&#25913;&#25991;&#20214;\2014\&#22266;&#23450;&#36164;&#20135;&#25237;&#36164;\2015&#24180;&#22266;&#23450;&#36164;&#20135;&#25237;&#36164;&#35745;&#21010;\&#21313;&#19968;&#31295;\&#25171;&#21360;\Documents%20and%20Settings\Administrator\&#26700;&#38754;\&#36164;&#37329;&#24179;&#34913;&#349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01\jhc\unzipped\Eastern%20Airline%20FE\GP\tamer\WINDOWS\GP_A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john1\AppData\Local\Temp\Rar$DIa0.556\&#21457;&#25913;&#25991;&#20214;\2014\&#22266;&#23450;&#36164;&#20135;&#25237;&#36164;\2015&#24180;&#22266;&#23450;&#36164;&#20135;&#25237;&#36164;&#35745;&#21010;\&#21313;&#19968;&#31295;\&#25171;&#21360;\2012&#24180;\&#20154;&#22823;&#20250;&#25253;&#21578;2011&#12289;2012&#19978;&#21322;&#24180;\Documents%20and%20Settings\Administrator\&#26700;&#38754;\&#36164;&#37329;&#24179;&#34913;&#3492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wlb\Desktop\8&#26376;&#37325;&#28857;&#39033;&#30446;&#25253;&#34920;\&#21508;&#21333;&#20301;&#25253;&#36865;\&#21457;&#25913;&#25991;&#20214;\2014\&#22266;&#23450;&#36164;&#20135;&#25237;&#36164;\2015&#24180;&#22266;&#23450;&#36164;&#20135;&#25237;&#36164;&#35745;&#21010;\&#21313;&#19968;&#31295;\&#25171;&#21360;\2012&#24180;\&#20154;&#22823;&#20250;&#25253;&#21578;2011&#12289;2012&#19978;&#21322;&#24180;\Documents%20and%20Settings\Administrator\&#26700;&#38754;\&#36164;&#37329;&#24179;&#34913;&#3492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Users\john1\AppData\Local\Temp\Rar$DIa0.556\&#21457;&#25913;&#25991;&#20214;\2014\&#22266;&#23450;&#36164;&#20135;&#25237;&#36164;\2015&#24180;&#22266;&#23450;&#36164;&#20135;&#25237;&#36164;&#35745;&#21010;\&#21313;&#19968;&#31295;\&#25171;&#21360;\2012&#24180;\&#20154;&#22823;&#20250;&#25253;&#21578;2011&#12289;2012&#19978;&#21322;&#24180;\Documents%20and%20Settings\Administrator\&#26700;&#38754;\&#36164;&#37329;&#24179;&#34913;&#3492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I:\DOCUME~1\zq\LOCALS~1\Temp\&#25919;&#27861;&#21475;&#24120;&#29992;&#32479;&#35745;&#36164;&#26009;\&#19977;&#23395;&#24230;&#27719;&#24635;\&#39044;&#31639;\2006&#39044;&#31639;&#25253;&#3492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01\jhc\CHR\ARBEJDE\Q4DK.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I:\DOCUME~1\zq\LOCALS~1\Temp\&#36130;&#25919;&#20379;&#20859;&#20154;&#21592;&#20449;&#24687;&#34920;\&#25945;&#32946;\&#27896;&#27700;&#22235;&#20013;.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ohn1\AppData\Local\Temp\Rar$DIa0.556\Li603&#65288;&#25237;&#36164;&#65289;\2016&#24180;&#25237;&#36164;&#35745;&#21010;\&#23545;&#25509;&#21518;&#34917;&#25253;\&#33590;&#39321;&#23567;&#382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wlb\Desktop\8&#26376;&#37325;&#28857;&#39033;&#30446;&#25253;&#34920;\&#21508;&#21333;&#20301;&#25253;&#36865;\Li603&#65288;&#25237;&#36164;&#65289;\2016&#24180;&#25237;&#36164;&#35745;&#21010;\&#23545;&#25509;&#21518;&#34917;&#25253;\&#33590;&#39321;&#23567;&#382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Users\john1\AppData\Local\Temp\Rar$DIa0.556\Li603&#65288;&#25237;&#36164;&#65289;\2016&#24180;&#25237;&#36164;&#35745;&#21010;\&#23545;&#25509;&#21518;&#34917;&#25253;\&#33590;&#39321;&#23567;&#382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01\jhc\unzipped\Eastern%20Airline%20FE\Backup%20of%20Backup%20of%20LINDA%20LISTONE.xlk"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W-TEO"/>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Toolbox"/>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G.1R-Shou COP Gf"/>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POWER ASSUMPTIONS"/>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POWER ASSUMPTIONS"/>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POWER ASSUMPTIONS"/>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Toolbox"/>
    </sheetNames>
    <sheetDataSet>
      <sheetData sheetId="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 val="eqpmad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 val="SW-T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封面"/>
      <sheetName val="目录"/>
      <sheetName val="A01"/>
      <sheetName val="A02"/>
      <sheetName val="A03"/>
      <sheetName val="A04"/>
      <sheetName val="A05"/>
      <sheetName val="A06"/>
      <sheetName val="A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GDP"/>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资金平衡表"/>
      <sheetName val="#REF!"/>
    </sheetNames>
    <sheetDataSet>
      <sheetData sheetId="0"/>
      <sheetData sheetId="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资金平衡表"/>
      <sheetName val="#REF!"/>
    </sheetNames>
    <sheetDataSet>
      <sheetData sheetId="0" refreshError="1"/>
      <sheetData sheetId="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资金平衡表"/>
      <sheetName val="#REF!"/>
    </sheetNames>
    <sheetDataSet>
      <sheetData sheetId="0"/>
      <sheetData sheetId="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一般预算收入"/>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inanc. Overview"/>
      <sheetName val="Toolbox"/>
    </sheetNames>
    <sheetDataSet>
      <sheetData sheetId="0" refreshError="1"/>
      <sheetData sheetId="1"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资金平衡表"/>
      <sheetName val="#REF!"/>
    </sheetNames>
    <sheetDataSet>
      <sheetData sheetId="0"/>
      <sheetData sheetId="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资金平衡表"/>
      <sheetName val="#REF!"/>
    </sheetNames>
    <sheetDataSet>
      <sheetData sheetId="0" refreshError="1"/>
      <sheetData sheetId="1"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资金平衡表"/>
      <sheetName val="#REF!"/>
    </sheetNames>
    <sheetDataSet>
      <sheetData sheetId="0"/>
      <sheetData sheetId="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工商税收"/>
    </sheetNames>
    <sheetDataSet>
      <sheetData sheetId="0"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sheetData sheetId="1" refreshError="1"/>
      <sheetData sheetId="2" refreshError="1"/>
      <sheetData sheetId="3"/>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sheetData sheetId="1" refreshError="1"/>
      <sheetData sheetId="2"/>
      <sheetData sheetId="3"/>
      <sheetData sheetId="4"/>
      <sheetData sheetId="5"/>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农业人口"/>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农业用地"/>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Define"/>
      <sheetName val="C01-1"/>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in"/>
    </sheetNames>
    <sheetDataSet>
      <sheetData sheetId="0"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sheetData sheetId="1"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sheetData sheetId="1"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四月份月报"/>
    </sheetNames>
    <sheetDataSet>
      <sheetData sheetId="0"/>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行政区划"/>
    </sheetNames>
    <sheetDataSet>
      <sheetData sheetId="0"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s>
    <sheetDataSet>
      <sheetData sheetId="0" refreshError="1"/>
      <sheetData sheetId="1" refreshError="1"/>
      <sheetData sheetId="2"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2002年一般预算收入"/>
    </sheetNames>
    <sheetDataSet>
      <sheetData sheetId="0"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P1012001"/>
      <sheetName val="基础编码"/>
    </sheetNames>
    <sheetDataSet>
      <sheetData sheetId="0" refreshError="1"/>
      <sheetData sheetId="1"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sheetData sheetId="1"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总人口"/>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各年度收费、罚没、专项收入.xls]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16年茶香小镇项目"/>
      <sheetName val="茶香小镇"/>
    </sheetNames>
    <definedNames>
      <definedName name="Module.Prix_SMC"/>
      <definedName name="Prix_SMC"/>
    </defined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2016年茶香小镇项目"/>
      <sheetName val="茶香小镇"/>
    </sheetNames>
    <definedNames>
      <definedName name="Module.Prix_SMC"/>
      <definedName name="Prix_SMC"/>
    </defined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2016年茶香小镇项目"/>
      <sheetName val="茶香小镇"/>
    </sheetNames>
    <definedNames>
      <definedName name="Module.Prix_SMC"/>
      <definedName name="Prix_SMC"/>
    </defined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Open"/>
    </sheetNames>
    <sheetDataSet>
      <sheetData sheetId="0"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CCE8CF"/>
        </a:solidFill>
        <a:ln w="9525" cap="flat" cmpd="sng">
          <a:solidFill>
            <a:srgbClr val="000000"/>
          </a:solidFill>
          <a:prstDash val="solid"/>
          <a:headEnd type="none" w="med" len="med"/>
          <a:tailEnd type="none" w="med" len="med"/>
        </a:ln>
      </a:spPr>
      <a:bodyPr/>
      <a:lstStyle/>
    </a:spDef>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4.25"/>
  <sheetData/>
  <sheetProtection formatCells="0" insertHyperlinks="0" autoFilter="0"/>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tabSelected="1" view="pageBreakPreview" zoomScaleNormal="100" workbookViewId="0">
      <selection activeCell="F4" sqref="F4"/>
    </sheetView>
  </sheetViews>
  <sheetFormatPr defaultColWidth="9" defaultRowHeight="14.25"/>
  <cols>
    <col min="1" max="1" width="7.1" style="36" customWidth="1"/>
    <col min="2" max="2" width="17.5" style="36" customWidth="1"/>
    <col min="3" max="3" width="8.1" style="36" customWidth="1"/>
    <col min="4" max="6" width="17.5" style="36" customWidth="1"/>
    <col min="7" max="7" width="17.5" style="204" customWidth="1"/>
    <col min="8" max="8" width="17.5" style="205" customWidth="1"/>
    <col min="9" max="9" width="8.1" style="36" customWidth="1"/>
    <col min="10" max="16384" width="9" style="36"/>
  </cols>
  <sheetData>
    <row r="1" ht="24.75" customHeight="1" spans="1:9">
      <c r="A1" s="206" t="s">
        <v>0</v>
      </c>
      <c r="B1" s="206"/>
      <c r="C1" s="206"/>
      <c r="D1" s="206"/>
      <c r="E1" s="206"/>
      <c r="F1" s="206"/>
      <c r="G1" s="206"/>
      <c r="H1" s="206"/>
      <c r="I1" s="219"/>
    </row>
    <row r="2" ht="18.75" customHeight="1" spans="7:9">
      <c r="G2" s="207" t="s">
        <v>1</v>
      </c>
      <c r="H2" s="207"/>
      <c r="I2" s="220"/>
    </row>
    <row r="3" ht="30.75" customHeight="1" spans="1:8">
      <c r="A3" s="208" t="s">
        <v>2</v>
      </c>
      <c r="B3" s="208" t="s">
        <v>3</v>
      </c>
      <c r="C3" s="208" t="s">
        <v>4</v>
      </c>
      <c r="D3" s="209" t="s">
        <v>5</v>
      </c>
      <c r="E3" s="209" t="s">
        <v>6</v>
      </c>
      <c r="F3" s="209" t="s">
        <v>7</v>
      </c>
      <c r="G3" s="210" t="s">
        <v>8</v>
      </c>
      <c r="H3" s="211" t="s">
        <v>9</v>
      </c>
    </row>
    <row r="4" ht="26.25" customHeight="1" spans="1:8">
      <c r="A4" s="212" t="s">
        <v>10</v>
      </c>
      <c r="B4" s="213"/>
      <c r="C4" s="214">
        <f>SUM(C5:C15)</f>
        <v>54</v>
      </c>
      <c r="D4" s="214">
        <f>SUM(D5:D15)</f>
        <v>503591</v>
      </c>
      <c r="E4" s="214">
        <f>SUM(E5:E15)</f>
        <v>235816</v>
      </c>
      <c r="F4" s="214">
        <f>SUM(F5:F15)</f>
        <v>248113</v>
      </c>
      <c r="G4" s="215">
        <f>F4/D4*100</f>
        <v>49.2687518243972</v>
      </c>
      <c r="H4" s="216">
        <f>F4/E4*100</f>
        <v>105.21465888659</v>
      </c>
    </row>
    <row r="5" s="203" customFormat="1" ht="26.25" customHeight="1" spans="1:8">
      <c r="A5" s="92">
        <v>1</v>
      </c>
      <c r="B5" s="9" t="s">
        <v>11</v>
      </c>
      <c r="C5" s="92">
        <v>6</v>
      </c>
      <c r="D5" s="92">
        <v>36400</v>
      </c>
      <c r="E5" s="92">
        <f>过渡表!F2</f>
        <v>16850</v>
      </c>
      <c r="F5" s="92">
        <f>过渡表!G2</f>
        <v>24770</v>
      </c>
      <c r="G5" s="215">
        <f>F5/D5*100</f>
        <v>68.0494505494506</v>
      </c>
      <c r="H5" s="216">
        <f>F5/E5*100</f>
        <v>147.00296735905</v>
      </c>
    </row>
    <row r="6" s="203" customFormat="1" ht="26.25" customHeight="1" spans="1:8">
      <c r="A6" s="92">
        <v>2</v>
      </c>
      <c r="B6" s="9" t="s">
        <v>12</v>
      </c>
      <c r="C6" s="92">
        <v>1</v>
      </c>
      <c r="D6" s="92">
        <v>22690</v>
      </c>
      <c r="E6" s="92">
        <f>过渡表!F3</f>
        <v>14000</v>
      </c>
      <c r="F6" s="92">
        <f>过渡表!G3</f>
        <v>15500</v>
      </c>
      <c r="G6" s="215">
        <f t="shared" ref="G6:G15" si="0">F6/D6*100</f>
        <v>68.3120317320406</v>
      </c>
      <c r="H6" s="216">
        <f t="shared" ref="H6:H15" si="1">F6/E6*100</f>
        <v>110.714285714286</v>
      </c>
    </row>
    <row r="7" s="203" customFormat="1" ht="26.25" customHeight="1" spans="1:8">
      <c r="A7" s="92">
        <v>3</v>
      </c>
      <c r="B7" s="11" t="s">
        <v>13</v>
      </c>
      <c r="C7" s="92">
        <v>16</v>
      </c>
      <c r="D7" s="92">
        <v>124500</v>
      </c>
      <c r="E7" s="92">
        <f>过渡表!F4</f>
        <v>77400</v>
      </c>
      <c r="F7" s="92">
        <f>过渡表!G4</f>
        <v>75170</v>
      </c>
      <c r="G7" s="215">
        <f t="shared" si="0"/>
        <v>60.3775100401606</v>
      </c>
      <c r="H7" s="216">
        <f t="shared" si="1"/>
        <v>97.1188630490956</v>
      </c>
    </row>
    <row r="8" s="203" customFormat="1" ht="26.25" customHeight="1" spans="1:8">
      <c r="A8" s="92">
        <v>4</v>
      </c>
      <c r="B8" s="11" t="s">
        <v>14</v>
      </c>
      <c r="C8" s="92">
        <v>2</v>
      </c>
      <c r="D8" s="92">
        <v>55000</v>
      </c>
      <c r="E8" s="92">
        <f>过渡表!F5</f>
        <v>36650</v>
      </c>
      <c r="F8" s="92">
        <f>过渡表!G5</f>
        <v>33319</v>
      </c>
      <c r="G8" s="215">
        <f t="shared" si="0"/>
        <v>60.58</v>
      </c>
      <c r="H8" s="216">
        <f t="shared" si="1"/>
        <v>90.9113233287858</v>
      </c>
    </row>
    <row r="9" s="203" customFormat="1" ht="26.25" customHeight="1" spans="1:8">
      <c r="A9" s="92">
        <v>5</v>
      </c>
      <c r="B9" s="9" t="s">
        <v>15</v>
      </c>
      <c r="C9" s="92">
        <v>13</v>
      </c>
      <c r="D9" s="92">
        <v>142965</v>
      </c>
      <c r="E9" s="92">
        <f>过渡表!F6</f>
        <v>26016</v>
      </c>
      <c r="F9" s="92">
        <f>过渡表!G6</f>
        <v>19997</v>
      </c>
      <c r="G9" s="215">
        <f t="shared" si="0"/>
        <v>13.9873395586332</v>
      </c>
      <c r="H9" s="216">
        <f t="shared" si="1"/>
        <v>76.8642373923739</v>
      </c>
    </row>
    <row r="10" s="203" customFormat="1" ht="26.25" customHeight="1" spans="1:8">
      <c r="A10" s="92">
        <v>6</v>
      </c>
      <c r="B10" s="9" t="s">
        <v>16</v>
      </c>
      <c r="C10" s="92">
        <v>7</v>
      </c>
      <c r="D10" s="92">
        <v>25836</v>
      </c>
      <c r="E10" s="92">
        <f>过渡表!F7</f>
        <v>14900</v>
      </c>
      <c r="F10" s="92">
        <f>过渡表!G7</f>
        <v>19757</v>
      </c>
      <c r="G10" s="215">
        <f t="shared" si="0"/>
        <v>76.4708159157764</v>
      </c>
      <c r="H10" s="216">
        <f t="shared" si="1"/>
        <v>132.597315436242</v>
      </c>
    </row>
    <row r="11" s="203" customFormat="1" ht="26.25" customHeight="1" spans="1:8">
      <c r="A11" s="92">
        <v>7</v>
      </c>
      <c r="B11" s="9" t="s">
        <v>17</v>
      </c>
      <c r="C11" s="92">
        <v>2</v>
      </c>
      <c r="D11" s="92">
        <v>40000</v>
      </c>
      <c r="E11" s="92">
        <f>过渡表!F8</f>
        <v>20500</v>
      </c>
      <c r="F11" s="92">
        <f>过渡表!G8</f>
        <v>20866</v>
      </c>
      <c r="G11" s="215">
        <f t="shared" si="0"/>
        <v>52.165</v>
      </c>
      <c r="H11" s="216">
        <f t="shared" si="1"/>
        <v>101.785365853659</v>
      </c>
    </row>
    <row r="12" ht="26.25" customHeight="1" spans="1:8">
      <c r="A12" s="92">
        <v>8</v>
      </c>
      <c r="B12" s="9" t="s">
        <v>18</v>
      </c>
      <c r="C12" s="92">
        <v>1</v>
      </c>
      <c r="D12" s="92">
        <v>15000</v>
      </c>
      <c r="E12" s="92">
        <f>过渡表!F9</f>
        <v>7500</v>
      </c>
      <c r="F12" s="92">
        <f>过渡表!G9</f>
        <v>11500</v>
      </c>
      <c r="G12" s="215">
        <f t="shared" si="0"/>
        <v>76.6666666666667</v>
      </c>
      <c r="H12" s="216">
        <f t="shared" si="1"/>
        <v>153.333333333333</v>
      </c>
    </row>
    <row r="13" ht="26.25" customHeight="1" spans="1:8">
      <c r="A13" s="92">
        <v>9</v>
      </c>
      <c r="B13" s="9" t="s">
        <v>19</v>
      </c>
      <c r="C13" s="92">
        <v>2</v>
      </c>
      <c r="D13" s="92">
        <v>16000</v>
      </c>
      <c r="E13" s="92">
        <f>过渡表!F10</f>
        <v>7100</v>
      </c>
      <c r="F13" s="92">
        <f>过渡表!G10</f>
        <v>9100</v>
      </c>
      <c r="G13" s="215">
        <f t="shared" si="0"/>
        <v>56.875</v>
      </c>
      <c r="H13" s="216">
        <f t="shared" si="1"/>
        <v>128.169014084507</v>
      </c>
    </row>
    <row r="14" ht="26.25" customHeight="1" spans="1:8">
      <c r="A14" s="92">
        <v>10</v>
      </c>
      <c r="B14" s="9" t="s">
        <v>20</v>
      </c>
      <c r="C14" s="92">
        <v>3</v>
      </c>
      <c r="D14" s="92">
        <v>17200</v>
      </c>
      <c r="E14" s="92">
        <f>过渡表!F11</f>
        <v>9500</v>
      </c>
      <c r="F14" s="92">
        <f>过渡表!G11</f>
        <v>12734</v>
      </c>
      <c r="G14" s="215">
        <f t="shared" si="0"/>
        <v>74.0348837209302</v>
      </c>
      <c r="H14" s="216">
        <f t="shared" si="1"/>
        <v>134.042105263158</v>
      </c>
    </row>
    <row r="15" ht="26.25" customHeight="1" spans="1:8">
      <c r="A15" s="92">
        <v>11</v>
      </c>
      <c r="B15" s="9" t="s">
        <v>21</v>
      </c>
      <c r="C15" s="92">
        <v>1</v>
      </c>
      <c r="D15" s="92">
        <v>8000</v>
      </c>
      <c r="E15" s="92">
        <f>过渡表!F12</f>
        <v>5400</v>
      </c>
      <c r="F15" s="92">
        <f>过渡表!G12</f>
        <v>5400</v>
      </c>
      <c r="G15" s="215">
        <f t="shared" si="0"/>
        <v>67.5</v>
      </c>
      <c r="H15" s="216">
        <f t="shared" si="1"/>
        <v>100</v>
      </c>
    </row>
    <row r="16" ht="18.75" customHeight="1" spans="2:3">
      <c r="B16" s="217"/>
      <c r="C16" s="218"/>
    </row>
  </sheetData>
  <sheetProtection formatCells="0" insertHyperlinks="0" autoFilter="0"/>
  <mergeCells count="3">
    <mergeCell ref="A1:H1"/>
    <mergeCell ref="G2:H2"/>
    <mergeCell ref="A4:B4"/>
  </mergeCells>
  <printOptions horizontalCentered="1" verticalCentered="1"/>
  <pageMargins left="0.747916666666667" right="0.747916666666667" top="0.747916666666667" bottom="1.14166666666667" header="0.511805555555556" footer="0.35416666666666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0"/>
  <sheetViews>
    <sheetView view="pageBreakPreview" zoomScaleNormal="85" workbookViewId="0">
      <pane xSplit="2" ySplit="4" topLeftCell="C8" activePane="bottomRight" state="frozen"/>
      <selection/>
      <selection pane="topRight"/>
      <selection pane="bottomLeft"/>
      <selection pane="bottomRight" activeCell="D24" sqref="D24"/>
    </sheetView>
  </sheetViews>
  <sheetFormatPr defaultColWidth="9" defaultRowHeight="12"/>
  <cols>
    <col min="1" max="1" width="4.1" style="106" customWidth="1"/>
    <col min="2" max="2" width="13.6" style="103" customWidth="1"/>
    <col min="3" max="3" width="6" style="103" customWidth="1"/>
    <col min="4" max="4" width="6.3" style="103" customWidth="1"/>
    <col min="5" max="5" width="20.1" style="109" customWidth="1"/>
    <col min="6" max="6" width="7.5" style="103" customWidth="1"/>
    <col min="7" max="7" width="8" style="103" customWidth="1"/>
    <col min="8" max="8" width="7.75" style="103" customWidth="1"/>
    <col min="9" max="9" width="6.9" style="103" customWidth="1"/>
    <col min="10" max="10" width="6.6" style="110" customWidth="1"/>
    <col min="11" max="11" width="7.7" style="110" customWidth="1"/>
    <col min="12" max="12" width="16.125" style="109" customWidth="1"/>
    <col min="13" max="13" width="18.6" style="112" customWidth="1"/>
    <col min="14" max="14" width="6" style="103" hidden="1" customWidth="1"/>
    <col min="15" max="15" width="6.1" style="112" hidden="1" customWidth="1"/>
    <col min="16" max="16384" width="9" style="112"/>
  </cols>
  <sheetData>
    <row r="1" ht="21" customHeight="1" spans="1:15">
      <c r="A1" s="66" t="s">
        <v>22</v>
      </c>
      <c r="B1" s="66"/>
      <c r="C1" s="66"/>
      <c r="D1" s="66"/>
      <c r="E1" s="66"/>
      <c r="F1" s="66"/>
      <c r="G1" s="66"/>
      <c r="H1" s="66"/>
      <c r="I1" s="66"/>
      <c r="J1" s="66"/>
      <c r="K1" s="66"/>
      <c r="L1" s="66"/>
      <c r="M1" s="66"/>
      <c r="N1" s="66"/>
      <c r="O1" s="66"/>
    </row>
    <row r="2" ht="17.25" customHeight="1" spans="1:15">
      <c r="A2" s="114"/>
      <c r="B2" s="178"/>
      <c r="C2" s="178"/>
      <c r="D2" s="178"/>
      <c r="E2" s="178"/>
      <c r="F2" s="179"/>
      <c r="G2" s="179"/>
      <c r="H2" s="179"/>
      <c r="I2" s="179"/>
      <c r="J2" s="189"/>
      <c r="K2" s="189"/>
      <c r="L2" s="179"/>
      <c r="M2" s="114" t="s">
        <v>23</v>
      </c>
      <c r="N2" s="106"/>
      <c r="O2" s="114"/>
    </row>
    <row r="3" s="103" customFormat="1" ht="24.75" customHeight="1" spans="1:16">
      <c r="A3" s="47" t="s">
        <v>2</v>
      </c>
      <c r="B3" s="180" t="s">
        <v>24</v>
      </c>
      <c r="C3" s="56" t="s">
        <v>3</v>
      </c>
      <c r="D3" s="56" t="s">
        <v>25</v>
      </c>
      <c r="E3" s="56" t="s">
        <v>26</v>
      </c>
      <c r="F3" s="56" t="s">
        <v>27</v>
      </c>
      <c r="G3" s="84" t="s">
        <v>28</v>
      </c>
      <c r="H3" s="181"/>
      <c r="I3" s="190" t="s">
        <v>29</v>
      </c>
      <c r="J3" s="191" t="s">
        <v>30</v>
      </c>
      <c r="K3" s="192"/>
      <c r="L3" s="47" t="s">
        <v>31</v>
      </c>
      <c r="M3" s="47"/>
      <c r="N3" s="47"/>
      <c r="O3" s="47" t="s">
        <v>32</v>
      </c>
      <c r="P3" s="56" t="s">
        <v>32</v>
      </c>
    </row>
    <row r="4" s="103" customFormat="1" ht="32.25" customHeight="1" spans="1:16">
      <c r="A4" s="115"/>
      <c r="B4" s="182"/>
      <c r="C4" s="183"/>
      <c r="D4" s="60"/>
      <c r="E4" s="183"/>
      <c r="F4" s="183"/>
      <c r="G4" s="47" t="s">
        <v>5</v>
      </c>
      <c r="H4" s="184" t="s">
        <v>33</v>
      </c>
      <c r="I4" s="193"/>
      <c r="J4" s="146" t="s">
        <v>34</v>
      </c>
      <c r="K4" s="146" t="s">
        <v>35</v>
      </c>
      <c r="L4" s="47" t="s">
        <v>36</v>
      </c>
      <c r="M4" s="47" t="s">
        <v>37</v>
      </c>
      <c r="N4" s="47" t="s">
        <v>38</v>
      </c>
      <c r="O4" s="47"/>
      <c r="P4" s="60"/>
    </row>
    <row r="5" s="104" customFormat="1" ht="97.05" customHeight="1" spans="1:16">
      <c r="A5" s="47">
        <v>1</v>
      </c>
      <c r="B5" s="11" t="s">
        <v>39</v>
      </c>
      <c r="C5" s="47" t="s">
        <v>12</v>
      </c>
      <c r="D5" s="47" t="s">
        <v>40</v>
      </c>
      <c r="E5" s="11" t="s">
        <v>41</v>
      </c>
      <c r="F5" s="47">
        <v>22690</v>
      </c>
      <c r="G5" s="185">
        <v>22690</v>
      </c>
      <c r="H5" s="47">
        <v>14000</v>
      </c>
      <c r="I5" s="117">
        <v>15500</v>
      </c>
      <c r="J5" s="146">
        <f>I5/G5*100</f>
        <v>68.3120317320406</v>
      </c>
      <c r="K5" s="146">
        <f>I5/H5*100</f>
        <v>110.714285714286</v>
      </c>
      <c r="L5" s="11" t="s">
        <v>42</v>
      </c>
      <c r="M5" s="11" t="s">
        <v>43</v>
      </c>
      <c r="N5" s="47"/>
      <c r="O5" s="11"/>
      <c r="P5" s="156"/>
    </row>
    <row r="6" s="104" customFormat="1" ht="87" customHeight="1" spans="1:16">
      <c r="A6" s="47">
        <v>2</v>
      </c>
      <c r="B6" s="11" t="s">
        <v>44</v>
      </c>
      <c r="C6" s="47" t="s">
        <v>15</v>
      </c>
      <c r="D6" s="47" t="s">
        <v>45</v>
      </c>
      <c r="E6" s="11" t="s">
        <v>46</v>
      </c>
      <c r="F6" s="47">
        <v>425700</v>
      </c>
      <c r="G6" s="47">
        <v>100000</v>
      </c>
      <c r="H6" s="47">
        <v>0</v>
      </c>
      <c r="I6" s="127" t="s">
        <v>47</v>
      </c>
      <c r="J6" s="146">
        <v>0</v>
      </c>
      <c r="K6" s="146">
        <v>0</v>
      </c>
      <c r="L6" s="11" t="s">
        <v>48</v>
      </c>
      <c r="M6" s="194" t="s">
        <v>49</v>
      </c>
      <c r="N6" s="195"/>
      <c r="O6" s="11"/>
      <c r="P6" s="156"/>
    </row>
    <row r="7" s="104" customFormat="1" ht="60" customHeight="1" spans="1:16">
      <c r="A7" s="47">
        <v>3</v>
      </c>
      <c r="B7" s="11" t="s">
        <v>50</v>
      </c>
      <c r="C7" s="47" t="s">
        <v>15</v>
      </c>
      <c r="D7" s="47" t="s">
        <v>51</v>
      </c>
      <c r="E7" s="11" t="s">
        <v>52</v>
      </c>
      <c r="F7" s="47">
        <v>38128</v>
      </c>
      <c r="G7" s="47">
        <v>9520</v>
      </c>
      <c r="H7" s="92">
        <v>0</v>
      </c>
      <c r="I7" s="127">
        <v>100</v>
      </c>
      <c r="J7" s="146">
        <v>0</v>
      </c>
      <c r="K7" s="146">
        <v>0</v>
      </c>
      <c r="L7" s="11" t="s">
        <v>53</v>
      </c>
      <c r="M7" s="196" t="s">
        <v>54</v>
      </c>
      <c r="N7" s="197"/>
      <c r="O7" s="11"/>
      <c r="P7" s="156"/>
    </row>
    <row r="8" s="104" customFormat="1" ht="118.05" customHeight="1" spans="1:16">
      <c r="A8" s="47">
        <v>4</v>
      </c>
      <c r="B8" s="11" t="s">
        <v>55</v>
      </c>
      <c r="C8" s="47" t="s">
        <v>15</v>
      </c>
      <c r="D8" s="47" t="s">
        <v>51</v>
      </c>
      <c r="E8" s="11" t="s">
        <v>56</v>
      </c>
      <c r="F8" s="47">
        <v>43100</v>
      </c>
      <c r="G8" s="127">
        <v>4356</v>
      </c>
      <c r="H8" s="127">
        <v>2356</v>
      </c>
      <c r="I8" s="127">
        <v>2400</v>
      </c>
      <c r="J8" s="146">
        <f t="shared" ref="J8:J18" si="0">I8/G8*100</f>
        <v>55.0964187327824</v>
      </c>
      <c r="K8" s="146">
        <f t="shared" ref="K8:K21" si="1">I8/H8*100</f>
        <v>101.867572156197</v>
      </c>
      <c r="L8" s="11" t="s">
        <v>57</v>
      </c>
      <c r="M8" s="11" t="s">
        <v>58</v>
      </c>
      <c r="N8" s="47"/>
      <c r="O8" s="11"/>
      <c r="P8" s="156"/>
    </row>
    <row r="9" s="104" customFormat="1" ht="67.05" customHeight="1" spans="1:16">
      <c r="A9" s="47">
        <v>5</v>
      </c>
      <c r="B9" s="11" t="s">
        <v>59</v>
      </c>
      <c r="C9" s="47" t="s">
        <v>13</v>
      </c>
      <c r="D9" s="47" t="s">
        <v>60</v>
      </c>
      <c r="E9" s="11" t="s">
        <v>61</v>
      </c>
      <c r="F9" s="47">
        <v>115000</v>
      </c>
      <c r="G9" s="47">
        <v>26000</v>
      </c>
      <c r="H9" s="127">
        <v>22000</v>
      </c>
      <c r="I9" s="127">
        <v>11000</v>
      </c>
      <c r="J9" s="146">
        <f t="shared" si="0"/>
        <v>42.3076923076923</v>
      </c>
      <c r="K9" s="146">
        <f t="shared" si="1"/>
        <v>50</v>
      </c>
      <c r="L9" s="11" t="s">
        <v>62</v>
      </c>
      <c r="M9" s="11" t="s">
        <v>63</v>
      </c>
      <c r="N9" s="47"/>
      <c r="O9" s="11"/>
      <c r="P9" s="156"/>
    </row>
    <row r="10" s="104" customFormat="1" ht="70.05" customHeight="1" spans="1:16">
      <c r="A10" s="47">
        <v>6</v>
      </c>
      <c r="B10" s="50" t="s">
        <v>64</v>
      </c>
      <c r="C10" s="47" t="s">
        <v>13</v>
      </c>
      <c r="D10" s="47" t="s">
        <v>65</v>
      </c>
      <c r="E10" s="11" t="s">
        <v>66</v>
      </c>
      <c r="F10" s="47">
        <v>21861</v>
      </c>
      <c r="G10" s="47">
        <v>6000</v>
      </c>
      <c r="H10" s="127">
        <v>3200</v>
      </c>
      <c r="I10" s="127">
        <v>2650</v>
      </c>
      <c r="J10" s="146">
        <f t="shared" si="0"/>
        <v>44.1666666666667</v>
      </c>
      <c r="K10" s="146">
        <f t="shared" si="1"/>
        <v>82.8125</v>
      </c>
      <c r="L10" s="11" t="s">
        <v>67</v>
      </c>
      <c r="M10" s="11" t="s">
        <v>68</v>
      </c>
      <c r="N10" s="47"/>
      <c r="O10" s="11"/>
      <c r="P10" s="156"/>
    </row>
    <row r="11" s="175" customFormat="1" ht="67.2" customHeight="1" spans="1:16">
      <c r="A11" s="47">
        <v>7</v>
      </c>
      <c r="B11" s="11" t="s">
        <v>69</v>
      </c>
      <c r="C11" s="47" t="s">
        <v>13</v>
      </c>
      <c r="D11" s="47" t="s">
        <v>70</v>
      </c>
      <c r="E11" s="11" t="s">
        <v>71</v>
      </c>
      <c r="F11" s="47">
        <v>12000</v>
      </c>
      <c r="G11" s="185">
        <v>5000</v>
      </c>
      <c r="H11" s="127">
        <v>2200</v>
      </c>
      <c r="I11" s="127">
        <v>2250</v>
      </c>
      <c r="J11" s="146">
        <f t="shared" si="0"/>
        <v>45</v>
      </c>
      <c r="K11" s="146">
        <f t="shared" si="1"/>
        <v>102.272727272727</v>
      </c>
      <c r="L11" s="11" t="s">
        <v>72</v>
      </c>
      <c r="M11" s="11" t="s">
        <v>73</v>
      </c>
      <c r="N11" s="47"/>
      <c r="O11" s="11"/>
      <c r="P11" s="116"/>
    </row>
    <row r="12" ht="55.05" customHeight="1" spans="1:16">
      <c r="A12" s="47">
        <v>8</v>
      </c>
      <c r="B12" s="11" t="s">
        <v>74</v>
      </c>
      <c r="C12" s="47" t="s">
        <v>13</v>
      </c>
      <c r="D12" s="47" t="s">
        <v>75</v>
      </c>
      <c r="E12" s="48" t="s">
        <v>76</v>
      </c>
      <c r="F12" s="47">
        <v>10800</v>
      </c>
      <c r="G12" s="185">
        <v>2000</v>
      </c>
      <c r="H12" s="127">
        <v>1000</v>
      </c>
      <c r="I12" s="127">
        <v>2600</v>
      </c>
      <c r="J12" s="146">
        <f t="shared" si="0"/>
        <v>130</v>
      </c>
      <c r="K12" s="146">
        <f t="shared" si="1"/>
        <v>260</v>
      </c>
      <c r="L12" s="11" t="s">
        <v>77</v>
      </c>
      <c r="M12" s="11" t="s">
        <v>78</v>
      </c>
      <c r="N12" s="47"/>
      <c r="O12" s="11"/>
      <c r="P12" s="172"/>
    </row>
    <row r="13" s="104" customFormat="1" ht="70.95" customHeight="1" spans="1:16">
      <c r="A13" s="47">
        <v>9</v>
      </c>
      <c r="B13" s="11" t="s">
        <v>79</v>
      </c>
      <c r="C13" s="47" t="s">
        <v>13</v>
      </c>
      <c r="D13" s="47" t="s">
        <v>80</v>
      </c>
      <c r="E13" s="48" t="s">
        <v>81</v>
      </c>
      <c r="F13" s="47">
        <v>17500</v>
      </c>
      <c r="G13" s="185">
        <v>2000</v>
      </c>
      <c r="H13" s="127">
        <v>1000</v>
      </c>
      <c r="I13" s="127">
        <v>852</v>
      </c>
      <c r="J13" s="146">
        <f t="shared" si="0"/>
        <v>42.6</v>
      </c>
      <c r="K13" s="146">
        <f t="shared" si="1"/>
        <v>85.2</v>
      </c>
      <c r="L13" s="11" t="s">
        <v>82</v>
      </c>
      <c r="M13" s="11" t="s">
        <v>83</v>
      </c>
      <c r="N13" s="47"/>
      <c r="O13" s="11"/>
      <c r="P13" s="156"/>
    </row>
    <row r="14" s="104" customFormat="1" ht="67.8" customHeight="1" spans="1:16">
      <c r="A14" s="47">
        <v>10</v>
      </c>
      <c r="B14" s="11" t="s">
        <v>84</v>
      </c>
      <c r="C14" s="47" t="s">
        <v>13</v>
      </c>
      <c r="D14" s="47" t="s">
        <v>85</v>
      </c>
      <c r="E14" s="11" t="s">
        <v>86</v>
      </c>
      <c r="F14" s="47">
        <v>12000</v>
      </c>
      <c r="G14" s="185">
        <v>6000</v>
      </c>
      <c r="H14" s="47">
        <v>1700</v>
      </c>
      <c r="I14" s="92">
        <v>2200</v>
      </c>
      <c r="J14" s="146">
        <f t="shared" si="0"/>
        <v>36.6666666666667</v>
      </c>
      <c r="K14" s="146">
        <f t="shared" si="1"/>
        <v>129.411764705882</v>
      </c>
      <c r="L14" s="11" t="s">
        <v>87</v>
      </c>
      <c r="M14" s="154" t="s">
        <v>88</v>
      </c>
      <c r="N14" s="170"/>
      <c r="O14" s="11"/>
      <c r="P14" s="156"/>
    </row>
    <row r="15" s="104" customFormat="1" ht="120" customHeight="1" spans="1:16">
      <c r="A15" s="47">
        <v>11</v>
      </c>
      <c r="B15" s="11" t="s">
        <v>89</v>
      </c>
      <c r="C15" s="47" t="s">
        <v>16</v>
      </c>
      <c r="D15" s="47" t="s">
        <v>45</v>
      </c>
      <c r="E15" s="11" t="s">
        <v>90</v>
      </c>
      <c r="F15" s="47">
        <v>41592</v>
      </c>
      <c r="G15" s="47">
        <v>5000</v>
      </c>
      <c r="H15" s="47">
        <v>1900</v>
      </c>
      <c r="I15" s="92">
        <v>3000</v>
      </c>
      <c r="J15" s="146">
        <f t="shared" si="0"/>
        <v>60</v>
      </c>
      <c r="K15" s="146">
        <f t="shared" si="1"/>
        <v>157.894736842105</v>
      </c>
      <c r="L15" s="11" t="s">
        <v>91</v>
      </c>
      <c r="M15" s="196" t="s">
        <v>92</v>
      </c>
      <c r="N15" s="197"/>
      <c r="O15" s="11"/>
      <c r="P15" s="156"/>
    </row>
    <row r="16" s="104" customFormat="1" ht="82.05" customHeight="1" spans="1:16">
      <c r="A16" s="47">
        <v>12</v>
      </c>
      <c r="B16" s="129" t="s">
        <v>93</v>
      </c>
      <c r="C16" s="47" t="s">
        <v>11</v>
      </c>
      <c r="D16" s="47" t="s">
        <v>94</v>
      </c>
      <c r="E16" s="11" t="s">
        <v>95</v>
      </c>
      <c r="F16" s="47">
        <v>286593</v>
      </c>
      <c r="G16" s="47">
        <v>20000</v>
      </c>
      <c r="H16" s="47">
        <v>10000</v>
      </c>
      <c r="I16" s="92">
        <v>17020</v>
      </c>
      <c r="J16" s="146">
        <f t="shared" si="0"/>
        <v>85.1</v>
      </c>
      <c r="K16" s="146">
        <f t="shared" si="1"/>
        <v>170.2</v>
      </c>
      <c r="L16" s="11" t="s">
        <v>96</v>
      </c>
      <c r="M16" s="198" t="s">
        <v>97</v>
      </c>
      <c r="N16" s="199"/>
      <c r="O16" s="11"/>
      <c r="P16" s="156"/>
    </row>
    <row r="17" s="176" customFormat="1" ht="54" customHeight="1" spans="1:16">
      <c r="A17" s="132">
        <v>13</v>
      </c>
      <c r="B17" s="129" t="s">
        <v>98</v>
      </c>
      <c r="C17" s="132" t="s">
        <v>11</v>
      </c>
      <c r="D17" s="132" t="s">
        <v>99</v>
      </c>
      <c r="E17" s="129" t="s">
        <v>100</v>
      </c>
      <c r="F17" s="132">
        <v>19150</v>
      </c>
      <c r="G17" s="132">
        <v>5000</v>
      </c>
      <c r="H17" s="132">
        <v>500</v>
      </c>
      <c r="I17" s="200">
        <v>500</v>
      </c>
      <c r="J17" s="163">
        <v>0</v>
      </c>
      <c r="K17" s="163">
        <v>0</v>
      </c>
      <c r="L17" s="129" t="s">
        <v>101</v>
      </c>
      <c r="M17" s="198" t="s">
        <v>102</v>
      </c>
      <c r="N17" s="201"/>
      <c r="O17" s="129"/>
      <c r="P17" s="174"/>
    </row>
    <row r="18" s="176" customFormat="1" ht="87" customHeight="1" spans="1:16">
      <c r="A18" s="132">
        <v>14</v>
      </c>
      <c r="B18" s="129" t="s">
        <v>103</v>
      </c>
      <c r="C18" s="132" t="s">
        <v>11</v>
      </c>
      <c r="D18" s="132" t="s">
        <v>99</v>
      </c>
      <c r="E18" s="129" t="s">
        <v>104</v>
      </c>
      <c r="F18" s="132">
        <v>17547</v>
      </c>
      <c r="G18" s="132">
        <v>3400</v>
      </c>
      <c r="H18" s="132">
        <v>2350</v>
      </c>
      <c r="I18" s="200">
        <v>2350</v>
      </c>
      <c r="J18" s="163">
        <f t="shared" si="0"/>
        <v>69.1176470588235</v>
      </c>
      <c r="K18" s="163">
        <f t="shared" si="1"/>
        <v>100</v>
      </c>
      <c r="L18" s="129" t="s">
        <v>105</v>
      </c>
      <c r="M18" s="198" t="s">
        <v>106</v>
      </c>
      <c r="N18" s="201"/>
      <c r="O18" s="129"/>
      <c r="P18" s="174"/>
    </row>
    <row r="19" s="177" customFormat="1" ht="64.05" customHeight="1" spans="1:16">
      <c r="A19" s="47">
        <v>15</v>
      </c>
      <c r="B19" s="11" t="s">
        <v>107</v>
      </c>
      <c r="C19" s="47" t="s">
        <v>20</v>
      </c>
      <c r="D19" s="47" t="s">
        <v>99</v>
      </c>
      <c r="E19" s="11" t="s">
        <v>108</v>
      </c>
      <c r="F19" s="47">
        <v>10500</v>
      </c>
      <c r="G19" s="185">
        <v>1200</v>
      </c>
      <c r="H19" s="47">
        <v>0</v>
      </c>
      <c r="I19" s="92">
        <v>0</v>
      </c>
      <c r="J19" s="146">
        <v>0</v>
      </c>
      <c r="K19" s="146">
        <v>0</v>
      </c>
      <c r="L19" s="11" t="s">
        <v>53</v>
      </c>
      <c r="M19" s="202" t="s">
        <v>109</v>
      </c>
      <c r="N19" s="199"/>
      <c r="O19" s="11"/>
      <c r="P19" s="156"/>
    </row>
    <row r="20" s="177" customFormat="1" ht="57" customHeight="1" spans="1:16">
      <c r="A20" s="47">
        <v>16</v>
      </c>
      <c r="B20" s="11" t="s">
        <v>110</v>
      </c>
      <c r="C20" s="47" t="s">
        <v>19</v>
      </c>
      <c r="D20" s="47" t="s">
        <v>111</v>
      </c>
      <c r="E20" s="11" t="s">
        <v>112</v>
      </c>
      <c r="F20" s="47">
        <v>16000</v>
      </c>
      <c r="G20" s="185">
        <v>6000</v>
      </c>
      <c r="H20" s="47">
        <v>1700</v>
      </c>
      <c r="I20" s="92">
        <v>1800</v>
      </c>
      <c r="J20" s="146">
        <f>I20/G20*100</f>
        <v>30</v>
      </c>
      <c r="K20" s="146">
        <f>I20/H20*100</f>
        <v>105.882352941176</v>
      </c>
      <c r="L20" s="11" t="s">
        <v>113</v>
      </c>
      <c r="M20" s="202" t="s">
        <v>114</v>
      </c>
      <c r="N20" s="199"/>
      <c r="O20" s="11"/>
      <c r="P20" s="156"/>
    </row>
    <row r="21" ht="30" customHeight="1" spans="1:16">
      <c r="A21" s="84" t="s">
        <v>115</v>
      </c>
      <c r="B21" s="181"/>
      <c r="C21" s="186"/>
      <c r="D21" s="186"/>
      <c r="E21" s="187"/>
      <c r="F21" s="117">
        <f>SUM(F5:F20)</f>
        <v>1110161</v>
      </c>
      <c r="G21" s="117">
        <f>SUM(G5:G20)</f>
        <v>224166</v>
      </c>
      <c r="H21" s="116">
        <f>SUM(H5:H20)</f>
        <v>63906</v>
      </c>
      <c r="I21" s="116">
        <f>SUM(I5:I20)</f>
        <v>64222</v>
      </c>
      <c r="J21" s="146">
        <f t="shared" ref="J21" si="2">I21/G21*100</f>
        <v>28.6493045332477</v>
      </c>
      <c r="K21" s="146">
        <f t="shared" si="1"/>
        <v>100.49447626201</v>
      </c>
      <c r="L21" s="187"/>
      <c r="M21" s="172"/>
      <c r="N21" s="186"/>
      <c r="O21" s="172"/>
      <c r="P21" s="172"/>
    </row>
    <row r="22" ht="23.25" customHeight="1" spans="1:15">
      <c r="A22" s="188" t="s">
        <v>116</v>
      </c>
      <c r="B22" s="188"/>
      <c r="C22" s="188"/>
      <c r="D22" s="188"/>
      <c r="E22" s="188"/>
      <c r="F22" s="188"/>
      <c r="G22" s="188"/>
      <c r="H22" s="188"/>
      <c r="I22" s="188"/>
      <c r="J22" s="188"/>
      <c r="K22" s="188"/>
      <c r="L22" s="113"/>
      <c r="M22" s="113"/>
      <c r="N22" s="106"/>
      <c r="O22" s="113"/>
    </row>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sheetData>
  <sheetProtection formatCells="0" insertHyperlinks="0" autoFilter="0"/>
  <autoFilter ref="C1:C70">
    <extLst/>
  </autoFilter>
  <mergeCells count="15">
    <mergeCell ref="A1:O1"/>
    <mergeCell ref="G3:H3"/>
    <mergeCell ref="J3:K3"/>
    <mergeCell ref="L3:N3"/>
    <mergeCell ref="A21:B21"/>
    <mergeCell ref="A22:O22"/>
    <mergeCell ref="A3:A4"/>
    <mergeCell ref="B3:B4"/>
    <mergeCell ref="C3:C4"/>
    <mergeCell ref="D3:D4"/>
    <mergeCell ref="E3:E4"/>
    <mergeCell ref="F3:F4"/>
    <mergeCell ref="I3:I4"/>
    <mergeCell ref="O3:O4"/>
    <mergeCell ref="P3:P4"/>
  </mergeCells>
  <printOptions horizontalCentered="1"/>
  <pageMargins left="0.235416666666667" right="0.118055555555556" top="0.707638888888889" bottom="0.471527777777778" header="0.904166666666667" footer="0.313888888888889"/>
  <pageSetup paperSize="9" scale="97" fitToHeight="0" orientation="landscape" useFirstPageNumber="1"/>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8"/>
  <sheetViews>
    <sheetView zoomScale="85" zoomScaleNormal="85" workbookViewId="0">
      <pane xSplit="2" ySplit="4" topLeftCell="C29" activePane="bottomRight" state="frozen"/>
      <selection/>
      <selection pane="topRight"/>
      <selection pane="bottomLeft"/>
      <selection pane="bottomRight" activeCell="E27" sqref="E27"/>
    </sheetView>
  </sheetViews>
  <sheetFormatPr defaultColWidth="9" defaultRowHeight="12"/>
  <cols>
    <col min="1" max="1" width="3.7" style="106" customWidth="1"/>
    <col min="2" max="2" width="12.5" style="109" customWidth="1"/>
    <col min="3" max="3" width="5.4" style="103" customWidth="1"/>
    <col min="4" max="4" width="6.1" style="103" customWidth="1"/>
    <col min="5" max="5" width="18.1" style="109" customWidth="1"/>
    <col min="6" max="6" width="7.7" style="103" customWidth="1"/>
    <col min="7" max="7" width="6.4" style="103" customWidth="1"/>
    <col min="8" max="9" width="6.5" style="103" customWidth="1"/>
    <col min="10" max="10" width="6.9" style="110" customWidth="1"/>
    <col min="11" max="11" width="6.7" style="110" customWidth="1"/>
    <col min="12" max="12" width="8" style="111" hidden="1" customWidth="1"/>
    <col min="13" max="13" width="7.1" style="103" customWidth="1"/>
    <col min="14" max="14" width="5.9" style="110" customWidth="1"/>
    <col min="15" max="15" width="16.3166666666667" style="109" customWidth="1"/>
    <col min="16" max="16" width="19.7" style="109" customWidth="1"/>
    <col min="17" max="17" width="5.9" style="103" hidden="1" customWidth="1"/>
    <col min="18" max="18" width="5.7" style="109" hidden="1" customWidth="1"/>
    <col min="19" max="16384" width="9" style="112"/>
  </cols>
  <sheetData>
    <row r="1" ht="27" customHeight="1" spans="1:18">
      <c r="A1" s="66" t="s">
        <v>117</v>
      </c>
      <c r="B1" s="66"/>
      <c r="C1" s="66"/>
      <c r="D1" s="66"/>
      <c r="E1" s="66"/>
      <c r="F1" s="66"/>
      <c r="G1" s="66"/>
      <c r="H1" s="66"/>
      <c r="I1" s="66"/>
      <c r="J1" s="66"/>
      <c r="K1" s="66"/>
      <c r="L1" s="139"/>
      <c r="M1" s="66"/>
      <c r="N1" s="66"/>
      <c r="O1" s="66"/>
      <c r="P1" s="66"/>
      <c r="Q1" s="66"/>
      <c r="R1" s="66"/>
    </row>
    <row r="2" ht="19.5" customHeight="1" spans="2:18">
      <c r="B2" s="113"/>
      <c r="C2" s="113"/>
      <c r="D2" s="113"/>
      <c r="E2" s="113"/>
      <c r="F2" s="114" t="s">
        <v>23</v>
      </c>
      <c r="G2" s="114"/>
      <c r="H2" s="114"/>
      <c r="I2" s="114"/>
      <c r="J2" s="140"/>
      <c r="K2" s="140"/>
      <c r="L2" s="141"/>
      <c r="M2" s="114"/>
      <c r="N2" s="140"/>
      <c r="O2" s="114"/>
      <c r="P2" s="114"/>
      <c r="Q2" s="106"/>
      <c r="R2" s="114"/>
    </row>
    <row r="3" s="103" customFormat="1" ht="23.25" customHeight="1" spans="1:19">
      <c r="A3" s="47" t="s">
        <v>2</v>
      </c>
      <c r="B3" s="47" t="s">
        <v>24</v>
      </c>
      <c r="C3" s="47" t="s">
        <v>3</v>
      </c>
      <c r="D3" s="47" t="s">
        <v>25</v>
      </c>
      <c r="E3" s="47" t="s">
        <v>26</v>
      </c>
      <c r="F3" s="47" t="s">
        <v>27</v>
      </c>
      <c r="G3" s="47" t="s">
        <v>28</v>
      </c>
      <c r="H3" s="47"/>
      <c r="I3" s="47" t="s">
        <v>118</v>
      </c>
      <c r="J3" s="142" t="s">
        <v>30</v>
      </c>
      <c r="K3" s="142"/>
      <c r="L3" s="134" t="s">
        <v>119</v>
      </c>
      <c r="M3" s="143" t="s">
        <v>120</v>
      </c>
      <c r="N3" s="144" t="s">
        <v>121</v>
      </c>
      <c r="O3" s="145" t="s">
        <v>31</v>
      </c>
      <c r="P3" s="145"/>
      <c r="Q3" s="145"/>
      <c r="R3" s="47" t="s">
        <v>32</v>
      </c>
      <c r="S3" s="98" t="s">
        <v>32</v>
      </c>
    </row>
    <row r="4" s="103" customFormat="1" ht="41.25" customHeight="1" spans="1:19">
      <c r="A4" s="115"/>
      <c r="B4" s="115"/>
      <c r="C4" s="47"/>
      <c r="D4" s="47"/>
      <c r="E4" s="47"/>
      <c r="F4" s="47"/>
      <c r="G4" s="47" t="s">
        <v>5</v>
      </c>
      <c r="H4" s="47" t="s">
        <v>122</v>
      </c>
      <c r="I4" s="47"/>
      <c r="J4" s="146" t="s">
        <v>34</v>
      </c>
      <c r="K4" s="146" t="s">
        <v>35</v>
      </c>
      <c r="L4" s="134"/>
      <c r="M4" s="143"/>
      <c r="N4" s="144"/>
      <c r="O4" s="47" t="s">
        <v>36</v>
      </c>
      <c r="P4" s="47" t="s">
        <v>37</v>
      </c>
      <c r="Q4" s="47" t="s">
        <v>38</v>
      </c>
      <c r="R4" s="47"/>
      <c r="S4" s="99"/>
    </row>
    <row r="5" s="104" customFormat="1" ht="88.95" customHeight="1" spans="1:19">
      <c r="A5" s="86">
        <v>1</v>
      </c>
      <c r="B5" s="11" t="s">
        <v>123</v>
      </c>
      <c r="C5" s="47" t="s">
        <v>17</v>
      </c>
      <c r="D5" s="47" t="s">
        <v>40</v>
      </c>
      <c r="E5" s="11" t="s">
        <v>124</v>
      </c>
      <c r="F5" s="116">
        <v>320000</v>
      </c>
      <c r="G5" s="117">
        <v>40000</v>
      </c>
      <c r="H5" s="117">
        <v>20500</v>
      </c>
      <c r="I5" s="127">
        <v>20866</v>
      </c>
      <c r="J5" s="146">
        <f>I5/G5*100</f>
        <v>52.165</v>
      </c>
      <c r="K5" s="146">
        <f>I5/H5*100</f>
        <v>101.785365853659</v>
      </c>
      <c r="L5" s="147">
        <v>20000</v>
      </c>
      <c r="M5" s="117">
        <f>SUM(L5,I5)</f>
        <v>40866</v>
      </c>
      <c r="N5" s="146">
        <f>M5/F5*100</f>
        <v>12.770625</v>
      </c>
      <c r="O5" s="148" t="s">
        <v>125</v>
      </c>
      <c r="P5" s="149" t="s">
        <v>126</v>
      </c>
      <c r="Q5" s="167"/>
      <c r="R5" s="11"/>
      <c r="S5" s="47"/>
    </row>
    <row r="6" s="104" customFormat="1" ht="154.05" customHeight="1" spans="1:19">
      <c r="A6" s="47">
        <v>2</v>
      </c>
      <c r="B6" s="11" t="s">
        <v>127</v>
      </c>
      <c r="C6" s="47" t="s">
        <v>128</v>
      </c>
      <c r="D6" s="47" t="s">
        <v>129</v>
      </c>
      <c r="E6" s="118" t="s">
        <v>130</v>
      </c>
      <c r="F6" s="116">
        <v>154010</v>
      </c>
      <c r="G6" s="117">
        <v>25000</v>
      </c>
      <c r="H6" s="117">
        <v>16750</v>
      </c>
      <c r="I6" s="127">
        <v>16233</v>
      </c>
      <c r="J6" s="146">
        <f t="shared" ref="J6:J33" si="0">I6/G6*100</f>
        <v>64.932</v>
      </c>
      <c r="K6" s="146">
        <f t="shared" ref="K6:K34" si="1">I6/H6*100</f>
        <v>96.9134328358209</v>
      </c>
      <c r="L6" s="147">
        <v>67159</v>
      </c>
      <c r="M6" s="117">
        <f>SUM(L6,I6)</f>
        <v>83392</v>
      </c>
      <c r="N6" s="146">
        <f t="shared" ref="N6:N34" si="2">M6/F6*100</f>
        <v>54.1471333030323</v>
      </c>
      <c r="O6" s="150" t="s">
        <v>131</v>
      </c>
      <c r="P6" s="149" t="s">
        <v>132</v>
      </c>
      <c r="Q6" s="167"/>
      <c r="R6" s="11"/>
      <c r="S6" s="47"/>
    </row>
    <row r="7" s="104" customFormat="1" ht="100.05" customHeight="1" spans="1:19">
      <c r="A7" s="86">
        <v>3</v>
      </c>
      <c r="B7" s="11" t="s">
        <v>133</v>
      </c>
      <c r="C7" s="47" t="s">
        <v>128</v>
      </c>
      <c r="D7" s="47" t="s">
        <v>134</v>
      </c>
      <c r="E7" s="11" t="s">
        <v>135</v>
      </c>
      <c r="F7" s="116">
        <v>127487</v>
      </c>
      <c r="G7" s="119">
        <v>30000</v>
      </c>
      <c r="H7" s="117">
        <v>19900</v>
      </c>
      <c r="I7" s="127">
        <v>17086</v>
      </c>
      <c r="J7" s="146">
        <f t="shared" si="0"/>
        <v>56.9533333333333</v>
      </c>
      <c r="K7" s="146">
        <f t="shared" si="1"/>
        <v>85.8592964824121</v>
      </c>
      <c r="L7" s="147">
        <v>33687</v>
      </c>
      <c r="M7" s="117">
        <f>L7+I7</f>
        <v>50773</v>
      </c>
      <c r="N7" s="146">
        <f t="shared" si="2"/>
        <v>39.8260214766996</v>
      </c>
      <c r="O7" s="150" t="s">
        <v>131</v>
      </c>
      <c r="P7" s="11" t="s">
        <v>136</v>
      </c>
      <c r="Q7" s="47"/>
      <c r="R7" s="11"/>
      <c r="S7" s="156"/>
    </row>
    <row r="8" s="105" customFormat="1" ht="97.05" customHeight="1" spans="1:19">
      <c r="A8" s="120">
        <v>4</v>
      </c>
      <c r="B8" s="121" t="s">
        <v>137</v>
      </c>
      <c r="C8" s="122" t="s">
        <v>13</v>
      </c>
      <c r="D8" s="122" t="s">
        <v>138</v>
      </c>
      <c r="E8" s="121" t="s">
        <v>139</v>
      </c>
      <c r="F8" s="123">
        <v>148264</v>
      </c>
      <c r="G8" s="124">
        <v>14000</v>
      </c>
      <c r="H8" s="125">
        <v>8000</v>
      </c>
      <c r="I8" s="125">
        <v>11159</v>
      </c>
      <c r="J8" s="151">
        <f t="shared" si="0"/>
        <v>79.7071428571429</v>
      </c>
      <c r="K8" s="151">
        <f t="shared" si="1"/>
        <v>139.4875</v>
      </c>
      <c r="L8" s="123">
        <v>23000</v>
      </c>
      <c r="M8" s="125">
        <f>L8+I8</f>
        <v>34159</v>
      </c>
      <c r="N8" s="151">
        <f t="shared" si="2"/>
        <v>23.0393082609399</v>
      </c>
      <c r="O8" s="121" t="s">
        <v>140</v>
      </c>
      <c r="P8" s="152" t="s">
        <v>141</v>
      </c>
      <c r="Q8" s="168"/>
      <c r="R8" s="121"/>
      <c r="S8" s="169"/>
    </row>
    <row r="9" s="104" customFormat="1" ht="67.05" customHeight="1" spans="1:19">
      <c r="A9" s="86">
        <v>5</v>
      </c>
      <c r="B9" s="11" t="s">
        <v>142</v>
      </c>
      <c r="C9" s="47" t="s">
        <v>13</v>
      </c>
      <c r="D9" s="47" t="s">
        <v>94</v>
      </c>
      <c r="E9" s="11" t="s">
        <v>143</v>
      </c>
      <c r="F9" s="47">
        <v>50000</v>
      </c>
      <c r="G9" s="92">
        <v>8000</v>
      </c>
      <c r="H9" s="119">
        <v>5600</v>
      </c>
      <c r="I9" s="153">
        <v>5200</v>
      </c>
      <c r="J9" s="146">
        <f t="shared" si="0"/>
        <v>65</v>
      </c>
      <c r="K9" s="146">
        <f t="shared" si="1"/>
        <v>92.8571428571429</v>
      </c>
      <c r="L9" s="92">
        <v>10000</v>
      </c>
      <c r="M9" s="117">
        <f>L9+I9</f>
        <v>15200</v>
      </c>
      <c r="N9" s="146">
        <f t="shared" si="2"/>
        <v>30.4</v>
      </c>
      <c r="O9" s="11" t="s">
        <v>144</v>
      </c>
      <c r="P9" s="154" t="s">
        <v>145</v>
      </c>
      <c r="Q9" s="170"/>
      <c r="R9" s="11"/>
      <c r="S9" s="156"/>
    </row>
    <row r="10" s="106" customFormat="1" ht="61.05" customHeight="1" spans="1:19">
      <c r="A10" s="47">
        <v>6</v>
      </c>
      <c r="B10" s="11" t="s">
        <v>146</v>
      </c>
      <c r="C10" s="47" t="s">
        <v>13</v>
      </c>
      <c r="D10" s="47" t="s">
        <v>147</v>
      </c>
      <c r="E10" s="11" t="s">
        <v>148</v>
      </c>
      <c r="F10" s="126">
        <v>50000</v>
      </c>
      <c r="G10" s="92">
        <v>8000</v>
      </c>
      <c r="H10" s="47">
        <v>6100</v>
      </c>
      <c r="I10" s="47">
        <v>5800</v>
      </c>
      <c r="J10" s="146">
        <f t="shared" si="0"/>
        <v>72.5</v>
      </c>
      <c r="K10" s="146">
        <f t="shared" si="1"/>
        <v>95.0819672131148</v>
      </c>
      <c r="L10" s="92">
        <v>7650</v>
      </c>
      <c r="M10" s="117">
        <f t="shared" ref="M10:M34" si="3">L10+I10</f>
        <v>13450</v>
      </c>
      <c r="N10" s="146">
        <f t="shared" si="2"/>
        <v>26.9</v>
      </c>
      <c r="O10" s="11" t="s">
        <v>149</v>
      </c>
      <c r="P10" s="154" t="s">
        <v>150</v>
      </c>
      <c r="Q10" s="170"/>
      <c r="R10" s="11"/>
      <c r="S10" s="47"/>
    </row>
    <row r="11" s="104" customFormat="1" ht="60" customHeight="1" spans="1:19">
      <c r="A11" s="86">
        <v>7</v>
      </c>
      <c r="B11" s="11" t="s">
        <v>151</v>
      </c>
      <c r="C11" s="47" t="s">
        <v>13</v>
      </c>
      <c r="D11" s="47" t="s">
        <v>152</v>
      </c>
      <c r="E11" s="11" t="s">
        <v>153</v>
      </c>
      <c r="F11" s="47">
        <v>35000</v>
      </c>
      <c r="G11" s="127">
        <v>15000</v>
      </c>
      <c r="H11" s="117">
        <v>8600</v>
      </c>
      <c r="I11" s="117">
        <v>11569</v>
      </c>
      <c r="J11" s="146">
        <f t="shared" si="0"/>
        <v>77.1266666666667</v>
      </c>
      <c r="K11" s="146">
        <f t="shared" si="1"/>
        <v>134.523255813953</v>
      </c>
      <c r="L11" s="136">
        <v>15049</v>
      </c>
      <c r="M11" s="117">
        <f t="shared" si="3"/>
        <v>26618</v>
      </c>
      <c r="N11" s="146">
        <f t="shared" si="2"/>
        <v>76.0514285714286</v>
      </c>
      <c r="O11" s="148" t="s">
        <v>154</v>
      </c>
      <c r="P11" s="154" t="s">
        <v>155</v>
      </c>
      <c r="Q11" s="170"/>
      <c r="R11" s="11"/>
      <c r="S11" s="156"/>
    </row>
    <row r="12" s="104" customFormat="1" ht="82.05" customHeight="1" spans="1:19">
      <c r="A12" s="47">
        <v>8</v>
      </c>
      <c r="B12" s="11" t="s">
        <v>156</v>
      </c>
      <c r="C12" s="47" t="s">
        <v>13</v>
      </c>
      <c r="D12" s="47" t="s">
        <v>129</v>
      </c>
      <c r="E12" s="11" t="s">
        <v>157</v>
      </c>
      <c r="F12" s="47">
        <v>26000</v>
      </c>
      <c r="G12" s="92">
        <v>10000</v>
      </c>
      <c r="H12" s="117">
        <v>6000</v>
      </c>
      <c r="I12" s="117">
        <v>6800</v>
      </c>
      <c r="J12" s="146">
        <f t="shared" si="0"/>
        <v>68</v>
      </c>
      <c r="K12" s="146">
        <f t="shared" si="1"/>
        <v>113.333333333333</v>
      </c>
      <c r="L12" s="92">
        <v>10117</v>
      </c>
      <c r="M12" s="117">
        <f t="shared" si="3"/>
        <v>16917</v>
      </c>
      <c r="N12" s="146">
        <f t="shared" si="2"/>
        <v>65.0653846153846</v>
      </c>
      <c r="O12" s="11" t="s">
        <v>158</v>
      </c>
      <c r="P12" s="155" t="s">
        <v>159</v>
      </c>
      <c r="Q12" s="171"/>
      <c r="R12" s="11"/>
      <c r="S12" s="156"/>
    </row>
    <row r="13" s="107" customFormat="1" ht="88.05" customHeight="1" spans="1:19">
      <c r="A13" s="86">
        <v>9</v>
      </c>
      <c r="B13" s="11" t="s">
        <v>160</v>
      </c>
      <c r="C13" s="47" t="s">
        <v>13</v>
      </c>
      <c r="D13" s="47" t="s">
        <v>161</v>
      </c>
      <c r="E13" s="11" t="s">
        <v>162</v>
      </c>
      <c r="F13" s="116">
        <v>26000</v>
      </c>
      <c r="G13" s="92">
        <v>6000</v>
      </c>
      <c r="H13" s="117">
        <v>2900</v>
      </c>
      <c r="I13" s="117">
        <v>3656</v>
      </c>
      <c r="J13" s="146">
        <f t="shared" si="0"/>
        <v>60.9333333333333</v>
      </c>
      <c r="K13" s="146">
        <f t="shared" si="1"/>
        <v>126.068965517241</v>
      </c>
      <c r="L13" s="116">
        <v>1000</v>
      </c>
      <c r="M13" s="117">
        <f t="shared" si="3"/>
        <v>4656</v>
      </c>
      <c r="N13" s="146">
        <f t="shared" si="2"/>
        <v>17.9076923076923</v>
      </c>
      <c r="O13" s="11" t="s">
        <v>163</v>
      </c>
      <c r="P13" s="156" t="s">
        <v>164</v>
      </c>
      <c r="Q13" s="47"/>
      <c r="R13" s="11"/>
      <c r="S13" s="137"/>
    </row>
    <row r="14" s="104" customFormat="1" ht="60" customHeight="1" spans="1:19">
      <c r="A14" s="47">
        <v>10</v>
      </c>
      <c r="B14" s="11" t="s">
        <v>165</v>
      </c>
      <c r="C14" s="47" t="s">
        <v>13</v>
      </c>
      <c r="D14" s="47" t="s">
        <v>166</v>
      </c>
      <c r="E14" s="11" t="s">
        <v>167</v>
      </c>
      <c r="F14" s="47">
        <v>31000</v>
      </c>
      <c r="G14" s="127">
        <v>12000</v>
      </c>
      <c r="H14" s="128">
        <v>6200</v>
      </c>
      <c r="I14" s="128">
        <v>6260</v>
      </c>
      <c r="J14" s="146">
        <f t="shared" si="0"/>
        <v>52.1666666666667</v>
      </c>
      <c r="K14" s="146">
        <f t="shared" si="1"/>
        <v>100.967741935484</v>
      </c>
      <c r="L14" s="127">
        <v>7000</v>
      </c>
      <c r="M14" s="117">
        <f t="shared" si="3"/>
        <v>13260</v>
      </c>
      <c r="N14" s="146">
        <f t="shared" si="2"/>
        <v>42.7741935483871</v>
      </c>
      <c r="O14" s="148" t="s">
        <v>168</v>
      </c>
      <c r="P14" s="11" t="s">
        <v>169</v>
      </c>
      <c r="Q14" s="47"/>
      <c r="R14" s="11"/>
      <c r="S14" s="156"/>
    </row>
    <row r="15" s="104" customFormat="1" ht="63" customHeight="1" spans="1:19">
      <c r="A15" s="86">
        <v>11</v>
      </c>
      <c r="B15" s="129" t="s">
        <v>170</v>
      </c>
      <c r="C15" s="47" t="s">
        <v>13</v>
      </c>
      <c r="D15" s="47" t="s">
        <v>60</v>
      </c>
      <c r="E15" s="11" t="s">
        <v>171</v>
      </c>
      <c r="F15" s="116">
        <v>104059</v>
      </c>
      <c r="G15" s="47">
        <v>4500</v>
      </c>
      <c r="H15" s="130">
        <v>2900</v>
      </c>
      <c r="I15" s="157">
        <v>3174</v>
      </c>
      <c r="J15" s="146">
        <f t="shared" si="0"/>
        <v>70.5333333333333</v>
      </c>
      <c r="K15" s="146">
        <f t="shared" si="1"/>
        <v>109.448275862069</v>
      </c>
      <c r="L15" s="132">
        <v>8000</v>
      </c>
      <c r="M15" s="117">
        <f t="shared" si="3"/>
        <v>11174</v>
      </c>
      <c r="N15" s="146">
        <f t="shared" si="2"/>
        <v>10.7381389404088</v>
      </c>
      <c r="O15" s="156" t="s">
        <v>172</v>
      </c>
      <c r="P15" s="148" t="s">
        <v>173</v>
      </c>
      <c r="Q15" s="127"/>
      <c r="R15" s="11"/>
      <c r="S15" s="156"/>
    </row>
    <row r="16" s="104" customFormat="1" ht="114" customHeight="1" spans="1:19">
      <c r="A16" s="47">
        <v>12</v>
      </c>
      <c r="B16" s="11" t="s">
        <v>174</v>
      </c>
      <c r="C16" s="47" t="s">
        <v>16</v>
      </c>
      <c r="D16" s="47" t="s">
        <v>175</v>
      </c>
      <c r="E16" s="11" t="s">
        <v>176</v>
      </c>
      <c r="F16" s="116">
        <v>206855</v>
      </c>
      <c r="G16" s="117">
        <v>2000</v>
      </c>
      <c r="H16" s="117">
        <v>2000</v>
      </c>
      <c r="I16" s="117">
        <v>2000</v>
      </c>
      <c r="J16" s="146">
        <f t="shared" si="0"/>
        <v>100</v>
      </c>
      <c r="K16" s="146">
        <f t="shared" si="1"/>
        <v>100</v>
      </c>
      <c r="L16" s="147">
        <v>4032</v>
      </c>
      <c r="M16" s="117">
        <f t="shared" si="3"/>
        <v>6032</v>
      </c>
      <c r="N16" s="146">
        <f t="shared" si="2"/>
        <v>2.91605230717169</v>
      </c>
      <c r="O16" s="150" t="s">
        <v>177</v>
      </c>
      <c r="P16" s="11" t="s">
        <v>178</v>
      </c>
      <c r="Q16" s="47"/>
      <c r="R16" s="11"/>
      <c r="S16" s="156"/>
    </row>
    <row r="17" s="104" customFormat="1" ht="53.25" customHeight="1" spans="1:19">
      <c r="A17" s="86">
        <v>13</v>
      </c>
      <c r="B17" s="11" t="s">
        <v>179</v>
      </c>
      <c r="C17" s="47" t="s">
        <v>16</v>
      </c>
      <c r="D17" s="47" t="s">
        <v>175</v>
      </c>
      <c r="E17" s="11" t="s">
        <v>180</v>
      </c>
      <c r="F17" s="116">
        <v>168000</v>
      </c>
      <c r="G17" s="117">
        <v>2000</v>
      </c>
      <c r="H17" s="117">
        <v>1000</v>
      </c>
      <c r="I17" s="117">
        <v>1300</v>
      </c>
      <c r="J17" s="146">
        <f t="shared" si="0"/>
        <v>65</v>
      </c>
      <c r="K17" s="146">
        <f t="shared" si="1"/>
        <v>130</v>
      </c>
      <c r="L17" s="147">
        <v>2000</v>
      </c>
      <c r="M17" s="117">
        <f t="shared" si="3"/>
        <v>3300</v>
      </c>
      <c r="N17" s="146">
        <f t="shared" si="2"/>
        <v>1.96428571428571</v>
      </c>
      <c r="O17" s="150" t="s">
        <v>181</v>
      </c>
      <c r="P17" s="11" t="s">
        <v>182</v>
      </c>
      <c r="Q17" s="47"/>
      <c r="R17" s="11"/>
      <c r="S17" s="156"/>
    </row>
    <row r="18" s="104" customFormat="1" ht="97.95" customHeight="1" spans="1:19">
      <c r="A18" s="47">
        <v>14</v>
      </c>
      <c r="B18" s="11" t="s">
        <v>183</v>
      </c>
      <c r="C18" s="47" t="s">
        <v>16</v>
      </c>
      <c r="D18" s="47" t="s">
        <v>175</v>
      </c>
      <c r="E18" s="11" t="s">
        <v>184</v>
      </c>
      <c r="F18" s="116">
        <v>166000</v>
      </c>
      <c r="G18" s="117">
        <v>5000</v>
      </c>
      <c r="H18" s="119">
        <v>3200</v>
      </c>
      <c r="I18" s="119">
        <v>5700</v>
      </c>
      <c r="J18" s="146">
        <f t="shared" si="0"/>
        <v>114</v>
      </c>
      <c r="K18" s="146">
        <f t="shared" si="1"/>
        <v>178.125</v>
      </c>
      <c r="L18" s="147">
        <v>50840</v>
      </c>
      <c r="M18" s="117">
        <f t="shared" si="3"/>
        <v>56540</v>
      </c>
      <c r="N18" s="146">
        <f t="shared" si="2"/>
        <v>34.0602409638554</v>
      </c>
      <c r="O18" s="150" t="s">
        <v>185</v>
      </c>
      <c r="P18" s="11" t="s">
        <v>186</v>
      </c>
      <c r="Q18" s="47"/>
      <c r="R18" s="11"/>
      <c r="S18" s="156"/>
    </row>
    <row r="19" ht="79.05" customHeight="1" spans="1:19">
      <c r="A19" s="86">
        <v>15</v>
      </c>
      <c r="B19" s="11" t="s">
        <v>187</v>
      </c>
      <c r="C19" s="47" t="s">
        <v>16</v>
      </c>
      <c r="D19" s="47" t="s">
        <v>175</v>
      </c>
      <c r="E19" s="11" t="s">
        <v>188</v>
      </c>
      <c r="F19" s="116">
        <v>61836</v>
      </c>
      <c r="G19" s="117">
        <v>11836</v>
      </c>
      <c r="H19" s="117">
        <v>6800</v>
      </c>
      <c r="I19" s="117">
        <v>7757</v>
      </c>
      <c r="J19" s="146">
        <f t="shared" si="0"/>
        <v>65.537343697195</v>
      </c>
      <c r="K19" s="146">
        <f t="shared" si="1"/>
        <v>114.073529411765</v>
      </c>
      <c r="L19" s="147">
        <v>50000</v>
      </c>
      <c r="M19" s="117">
        <f t="shared" si="3"/>
        <v>57757</v>
      </c>
      <c r="N19" s="146">
        <f t="shared" si="2"/>
        <v>93.4035189857041</v>
      </c>
      <c r="O19" s="150" t="s">
        <v>189</v>
      </c>
      <c r="P19" s="11" t="s">
        <v>190</v>
      </c>
      <c r="Q19" s="47"/>
      <c r="R19" s="11"/>
      <c r="S19" s="172"/>
    </row>
    <row r="20" s="106" customFormat="1" ht="127.05" customHeight="1" spans="1:19">
      <c r="A20" s="47">
        <v>16</v>
      </c>
      <c r="B20" s="11" t="s">
        <v>191</v>
      </c>
      <c r="C20" s="47" t="s">
        <v>15</v>
      </c>
      <c r="D20" s="47" t="s">
        <v>51</v>
      </c>
      <c r="E20" s="11" t="s">
        <v>192</v>
      </c>
      <c r="F20" s="116">
        <v>45000</v>
      </c>
      <c r="G20" s="117">
        <v>7300</v>
      </c>
      <c r="H20" s="117">
        <v>4000</v>
      </c>
      <c r="I20" s="117">
        <v>3400</v>
      </c>
      <c r="J20" s="146">
        <f t="shared" si="0"/>
        <v>46.5753424657534</v>
      </c>
      <c r="K20" s="146">
        <f t="shared" si="1"/>
        <v>85</v>
      </c>
      <c r="L20" s="147">
        <v>16800</v>
      </c>
      <c r="M20" s="117">
        <f t="shared" si="3"/>
        <v>20200</v>
      </c>
      <c r="N20" s="146">
        <f t="shared" si="2"/>
        <v>44.8888888888889</v>
      </c>
      <c r="O20" s="150" t="s">
        <v>193</v>
      </c>
      <c r="P20" s="158" t="s">
        <v>194</v>
      </c>
      <c r="Q20" s="173"/>
      <c r="R20" s="11"/>
      <c r="S20" s="47"/>
    </row>
    <row r="21" s="104" customFormat="1" ht="87" customHeight="1" spans="1:19">
      <c r="A21" s="86">
        <v>17</v>
      </c>
      <c r="B21" s="11" t="s">
        <v>195</v>
      </c>
      <c r="C21" s="47" t="s">
        <v>15</v>
      </c>
      <c r="D21" s="47" t="s">
        <v>51</v>
      </c>
      <c r="E21" s="11" t="s">
        <v>196</v>
      </c>
      <c r="F21" s="116">
        <v>16400</v>
      </c>
      <c r="G21" s="131">
        <v>6100</v>
      </c>
      <c r="H21" s="92">
        <v>5400</v>
      </c>
      <c r="I21" s="127">
        <v>1940</v>
      </c>
      <c r="J21" s="146">
        <f t="shared" si="0"/>
        <v>31.8032786885246</v>
      </c>
      <c r="K21" s="146">
        <f t="shared" si="1"/>
        <v>35.9259259259259</v>
      </c>
      <c r="L21" s="159">
        <v>10300</v>
      </c>
      <c r="M21" s="117">
        <f t="shared" si="3"/>
        <v>12240</v>
      </c>
      <c r="N21" s="146">
        <f t="shared" si="2"/>
        <v>74.6341463414634</v>
      </c>
      <c r="O21" s="160" t="s">
        <v>197</v>
      </c>
      <c r="P21" s="11" t="s">
        <v>198</v>
      </c>
      <c r="Q21" s="47"/>
      <c r="R21" s="11"/>
      <c r="S21" s="156"/>
    </row>
    <row r="22" s="104" customFormat="1" ht="157.95" customHeight="1" spans="1:19">
      <c r="A22" s="47">
        <v>18</v>
      </c>
      <c r="B22" s="11" t="s">
        <v>199</v>
      </c>
      <c r="C22" s="47" t="s">
        <v>15</v>
      </c>
      <c r="D22" s="47" t="s">
        <v>51</v>
      </c>
      <c r="E22" s="11" t="s">
        <v>200</v>
      </c>
      <c r="F22" s="126">
        <v>11576</v>
      </c>
      <c r="G22" s="127">
        <v>6576</v>
      </c>
      <c r="H22" s="92">
        <v>6576</v>
      </c>
      <c r="I22" s="92">
        <v>4300</v>
      </c>
      <c r="J22" s="146">
        <f t="shared" si="0"/>
        <v>65.3892944038929</v>
      </c>
      <c r="K22" s="146">
        <f t="shared" si="1"/>
        <v>65.3892944038929</v>
      </c>
      <c r="L22" s="136">
        <v>5000</v>
      </c>
      <c r="M22" s="117">
        <f t="shared" si="3"/>
        <v>9300</v>
      </c>
      <c r="N22" s="146">
        <f t="shared" si="2"/>
        <v>80.3386316516932</v>
      </c>
      <c r="O22" s="161" t="s">
        <v>201</v>
      </c>
      <c r="P22" s="11" t="s">
        <v>202</v>
      </c>
      <c r="Q22" s="47"/>
      <c r="R22" s="11"/>
      <c r="S22" s="156"/>
    </row>
    <row r="23" s="104" customFormat="1" ht="91.95" customHeight="1" spans="1:19">
      <c r="A23" s="86">
        <v>19</v>
      </c>
      <c r="B23" s="11" t="s">
        <v>203</v>
      </c>
      <c r="C23" s="47" t="s">
        <v>15</v>
      </c>
      <c r="D23" s="47" t="s">
        <v>51</v>
      </c>
      <c r="E23" s="11" t="s">
        <v>204</v>
      </c>
      <c r="F23" s="126">
        <v>7194</v>
      </c>
      <c r="G23" s="127">
        <v>1794</v>
      </c>
      <c r="H23" s="92">
        <v>1474</v>
      </c>
      <c r="I23" s="92">
        <v>1400</v>
      </c>
      <c r="J23" s="146">
        <f t="shared" si="0"/>
        <v>78.0379041248606</v>
      </c>
      <c r="K23" s="146">
        <f t="shared" si="1"/>
        <v>94.9796472184532</v>
      </c>
      <c r="L23" s="136">
        <v>5000</v>
      </c>
      <c r="M23" s="117">
        <f t="shared" si="3"/>
        <v>6400</v>
      </c>
      <c r="N23" s="146">
        <f t="shared" si="2"/>
        <v>88.9630247428413</v>
      </c>
      <c r="O23" s="148" t="s">
        <v>205</v>
      </c>
      <c r="P23" s="11" t="s">
        <v>206</v>
      </c>
      <c r="Q23" s="47"/>
      <c r="R23" s="11"/>
      <c r="S23" s="156"/>
    </row>
    <row r="24" s="104" customFormat="1" ht="70.95" customHeight="1" spans="1:19">
      <c r="A24" s="47">
        <v>20</v>
      </c>
      <c r="B24" s="11" t="s">
        <v>207</v>
      </c>
      <c r="C24" s="47" t="s">
        <v>15</v>
      </c>
      <c r="D24" s="47" t="s">
        <v>51</v>
      </c>
      <c r="E24" s="11" t="s">
        <v>208</v>
      </c>
      <c r="F24" s="116">
        <v>10237</v>
      </c>
      <c r="G24" s="117">
        <v>1900</v>
      </c>
      <c r="H24" s="92">
        <v>1310</v>
      </c>
      <c r="I24" s="92">
        <v>1707</v>
      </c>
      <c r="J24" s="146">
        <f t="shared" si="0"/>
        <v>89.8421052631579</v>
      </c>
      <c r="K24" s="146">
        <f t="shared" si="1"/>
        <v>130.30534351145</v>
      </c>
      <c r="L24" s="147">
        <v>6670</v>
      </c>
      <c r="M24" s="117">
        <f t="shared" si="3"/>
        <v>8377</v>
      </c>
      <c r="N24" s="146">
        <f t="shared" si="2"/>
        <v>81.8306144378236</v>
      </c>
      <c r="O24" s="162" t="s">
        <v>209</v>
      </c>
      <c r="P24" s="11" t="s">
        <v>210</v>
      </c>
      <c r="Q24" s="47"/>
      <c r="R24" s="11"/>
      <c r="S24" s="156"/>
    </row>
    <row r="25" s="104" customFormat="1" ht="88.95" customHeight="1" spans="1:19">
      <c r="A25" s="86">
        <v>21</v>
      </c>
      <c r="B25" s="11" t="s">
        <v>211</v>
      </c>
      <c r="C25" s="47" t="s">
        <v>15</v>
      </c>
      <c r="D25" s="47" t="s">
        <v>51</v>
      </c>
      <c r="E25" s="11" t="s">
        <v>212</v>
      </c>
      <c r="F25" s="116">
        <v>42069</v>
      </c>
      <c r="G25" s="117">
        <v>4319</v>
      </c>
      <c r="H25" s="92">
        <v>4000</v>
      </c>
      <c r="I25" s="92">
        <v>3800</v>
      </c>
      <c r="J25" s="146">
        <f t="shared" si="0"/>
        <v>87.9833294744154</v>
      </c>
      <c r="K25" s="146">
        <f t="shared" si="1"/>
        <v>95</v>
      </c>
      <c r="L25" s="147">
        <v>29700</v>
      </c>
      <c r="M25" s="117">
        <f t="shared" si="3"/>
        <v>33500</v>
      </c>
      <c r="N25" s="146">
        <f t="shared" si="2"/>
        <v>79.6310822696047</v>
      </c>
      <c r="O25" s="162" t="s">
        <v>213</v>
      </c>
      <c r="P25" s="154" t="s">
        <v>214</v>
      </c>
      <c r="Q25" s="170"/>
      <c r="R25" s="11"/>
      <c r="S25" s="156"/>
    </row>
    <row r="26" s="104" customFormat="1" ht="78" customHeight="1" spans="1:19">
      <c r="A26" s="47">
        <v>22</v>
      </c>
      <c r="B26" s="11" t="s">
        <v>215</v>
      </c>
      <c r="C26" s="47" t="s">
        <v>15</v>
      </c>
      <c r="D26" s="47" t="s">
        <v>51</v>
      </c>
      <c r="E26" s="11" t="s">
        <v>216</v>
      </c>
      <c r="F26" s="116">
        <v>9568</v>
      </c>
      <c r="G26" s="117">
        <v>1100</v>
      </c>
      <c r="H26" s="117">
        <v>900</v>
      </c>
      <c r="I26" s="117">
        <v>950</v>
      </c>
      <c r="J26" s="146">
        <f t="shared" si="0"/>
        <v>86.3636363636364</v>
      </c>
      <c r="K26" s="146">
        <f t="shared" si="1"/>
        <v>105.555555555556</v>
      </c>
      <c r="L26" s="116">
        <v>6500</v>
      </c>
      <c r="M26" s="117">
        <f t="shared" si="3"/>
        <v>7450</v>
      </c>
      <c r="N26" s="146">
        <f t="shared" si="2"/>
        <v>77.8637123745819</v>
      </c>
      <c r="O26" s="162" t="s">
        <v>217</v>
      </c>
      <c r="P26" s="11" t="s">
        <v>218</v>
      </c>
      <c r="Q26" s="47"/>
      <c r="R26" s="11"/>
      <c r="S26" s="156"/>
    </row>
    <row r="27" s="104" customFormat="1" ht="57" customHeight="1" spans="1:19">
      <c r="A27" s="47">
        <v>23</v>
      </c>
      <c r="B27" s="11" t="s">
        <v>219</v>
      </c>
      <c r="C27" s="47" t="s">
        <v>19</v>
      </c>
      <c r="D27" s="47" t="s">
        <v>111</v>
      </c>
      <c r="E27" s="11" t="s">
        <v>220</v>
      </c>
      <c r="F27" s="126">
        <v>21682</v>
      </c>
      <c r="G27" s="127">
        <v>10000</v>
      </c>
      <c r="H27" s="117">
        <v>5400</v>
      </c>
      <c r="I27" s="117">
        <v>7300</v>
      </c>
      <c r="J27" s="146">
        <f t="shared" si="0"/>
        <v>73</v>
      </c>
      <c r="K27" s="146">
        <f t="shared" si="1"/>
        <v>135.185185185185</v>
      </c>
      <c r="L27" s="127">
        <v>5000</v>
      </c>
      <c r="M27" s="117">
        <f t="shared" si="3"/>
        <v>12300</v>
      </c>
      <c r="N27" s="146">
        <f t="shared" si="2"/>
        <v>56.7290840328383</v>
      </c>
      <c r="O27" s="148" t="s">
        <v>221</v>
      </c>
      <c r="P27" s="11" t="s">
        <v>222</v>
      </c>
      <c r="Q27" s="47"/>
      <c r="R27" s="11"/>
      <c r="S27" s="156"/>
    </row>
    <row r="28" s="108" customFormat="1" ht="97.05" customHeight="1" spans="1:19">
      <c r="A28" s="132">
        <v>24</v>
      </c>
      <c r="B28" s="129" t="s">
        <v>223</v>
      </c>
      <c r="C28" s="132" t="s">
        <v>11</v>
      </c>
      <c r="D28" s="132" t="s">
        <v>99</v>
      </c>
      <c r="E28" s="129" t="s">
        <v>224</v>
      </c>
      <c r="F28" s="133">
        <v>10198</v>
      </c>
      <c r="G28" s="134">
        <v>4000</v>
      </c>
      <c r="H28" s="134">
        <v>2200</v>
      </c>
      <c r="I28" s="134">
        <v>3000</v>
      </c>
      <c r="J28" s="163">
        <f t="shared" si="0"/>
        <v>75</v>
      </c>
      <c r="K28" s="163">
        <f t="shared" si="1"/>
        <v>136.363636363636</v>
      </c>
      <c r="L28" s="134">
        <v>4000</v>
      </c>
      <c r="M28" s="134">
        <f t="shared" si="3"/>
        <v>7000</v>
      </c>
      <c r="N28" s="163">
        <f t="shared" si="2"/>
        <v>68.6409099823495</v>
      </c>
      <c r="O28" s="129" t="s">
        <v>225</v>
      </c>
      <c r="P28" s="129" t="s">
        <v>226</v>
      </c>
      <c r="Q28" s="132"/>
      <c r="R28" s="129"/>
      <c r="S28" s="174"/>
    </row>
    <row r="29" s="108" customFormat="1" ht="100.95" customHeight="1" spans="1:19">
      <c r="A29" s="132">
        <v>25</v>
      </c>
      <c r="B29" s="129" t="s">
        <v>227</v>
      </c>
      <c r="C29" s="132" t="s">
        <v>11</v>
      </c>
      <c r="D29" s="132" t="s">
        <v>99</v>
      </c>
      <c r="E29" s="129" t="s">
        <v>228</v>
      </c>
      <c r="F29" s="133">
        <v>11724</v>
      </c>
      <c r="G29" s="133">
        <v>4000</v>
      </c>
      <c r="H29" s="134">
        <v>1800</v>
      </c>
      <c r="I29" s="134">
        <v>1900</v>
      </c>
      <c r="J29" s="163">
        <f t="shared" si="0"/>
        <v>47.5</v>
      </c>
      <c r="K29" s="163">
        <f t="shared" si="1"/>
        <v>105.555555555556</v>
      </c>
      <c r="L29" s="134">
        <v>600</v>
      </c>
      <c r="M29" s="134">
        <f t="shared" si="3"/>
        <v>2500</v>
      </c>
      <c r="N29" s="163">
        <f t="shared" si="2"/>
        <v>21.323780279768</v>
      </c>
      <c r="O29" s="129" t="s">
        <v>229</v>
      </c>
      <c r="P29" s="129" t="s">
        <v>230</v>
      </c>
      <c r="Q29" s="132"/>
      <c r="R29" s="129"/>
      <c r="S29" s="174"/>
    </row>
    <row r="30" s="104" customFormat="1" ht="77.25" customHeight="1" spans="1:19">
      <c r="A30" s="47">
        <v>26</v>
      </c>
      <c r="B30" s="135" t="s">
        <v>231</v>
      </c>
      <c r="C30" s="47" t="s">
        <v>21</v>
      </c>
      <c r="D30" s="47" t="s">
        <v>99</v>
      </c>
      <c r="E30" s="135" t="s">
        <v>232</v>
      </c>
      <c r="F30" s="116">
        <v>29423</v>
      </c>
      <c r="G30" s="92">
        <v>8000</v>
      </c>
      <c r="H30" s="117">
        <v>5400</v>
      </c>
      <c r="I30" s="117">
        <v>5400</v>
      </c>
      <c r="J30" s="146">
        <f t="shared" si="0"/>
        <v>67.5</v>
      </c>
      <c r="K30" s="146">
        <f t="shared" si="1"/>
        <v>100</v>
      </c>
      <c r="L30" s="147">
        <v>12309</v>
      </c>
      <c r="M30" s="117">
        <f t="shared" si="3"/>
        <v>17709</v>
      </c>
      <c r="N30" s="146">
        <f t="shared" si="2"/>
        <v>60.1876083336166</v>
      </c>
      <c r="O30" s="9" t="s">
        <v>233</v>
      </c>
      <c r="P30" s="11" t="s">
        <v>234</v>
      </c>
      <c r="Q30" s="47"/>
      <c r="R30" s="11"/>
      <c r="S30" s="156"/>
    </row>
    <row r="31" s="104" customFormat="1" ht="72" customHeight="1" spans="1:19">
      <c r="A31" s="47">
        <v>27</v>
      </c>
      <c r="B31" s="11" t="s">
        <v>235</v>
      </c>
      <c r="C31" s="47" t="s">
        <v>20</v>
      </c>
      <c r="D31" s="47" t="s">
        <v>99</v>
      </c>
      <c r="E31" s="11" t="s">
        <v>236</v>
      </c>
      <c r="F31" s="116">
        <v>46942.22</v>
      </c>
      <c r="G31" s="92">
        <v>10000</v>
      </c>
      <c r="H31" s="117">
        <v>6000</v>
      </c>
      <c r="I31" s="117">
        <v>7741</v>
      </c>
      <c r="J31" s="146">
        <f t="shared" si="0"/>
        <v>77.41</v>
      </c>
      <c r="K31" s="146">
        <f t="shared" si="1"/>
        <v>129.016666666667</v>
      </c>
      <c r="L31" s="147">
        <v>13270</v>
      </c>
      <c r="M31" s="117">
        <f t="shared" si="3"/>
        <v>21011</v>
      </c>
      <c r="N31" s="146">
        <f t="shared" si="2"/>
        <v>44.7592806646128</v>
      </c>
      <c r="O31" s="11" t="s">
        <v>237</v>
      </c>
      <c r="P31" s="11" t="s">
        <v>238</v>
      </c>
      <c r="Q31" s="47"/>
      <c r="R31" s="11"/>
      <c r="S31" s="156"/>
    </row>
    <row r="32" s="104" customFormat="1" ht="76.05" customHeight="1" spans="1:19">
      <c r="A32" s="47">
        <v>28</v>
      </c>
      <c r="B32" s="11" t="s">
        <v>239</v>
      </c>
      <c r="C32" s="47" t="s">
        <v>20</v>
      </c>
      <c r="D32" s="47" t="s">
        <v>99</v>
      </c>
      <c r="E32" s="11" t="s">
        <v>240</v>
      </c>
      <c r="F32" s="126">
        <v>37000</v>
      </c>
      <c r="G32" s="127">
        <v>6000</v>
      </c>
      <c r="H32" s="117">
        <v>3500</v>
      </c>
      <c r="I32" s="117">
        <v>4993</v>
      </c>
      <c r="J32" s="146">
        <f t="shared" si="0"/>
        <v>83.2166666666667</v>
      </c>
      <c r="K32" s="146">
        <f t="shared" si="1"/>
        <v>142.657142857143</v>
      </c>
      <c r="L32" s="136">
        <v>10106</v>
      </c>
      <c r="M32" s="117">
        <f t="shared" si="3"/>
        <v>15099</v>
      </c>
      <c r="N32" s="146">
        <f t="shared" si="2"/>
        <v>40.8081081081081</v>
      </c>
      <c r="O32" s="148" t="s">
        <v>241</v>
      </c>
      <c r="P32" s="11" t="s">
        <v>242</v>
      </c>
      <c r="Q32" s="47"/>
      <c r="R32" s="11"/>
      <c r="S32" s="156"/>
    </row>
    <row r="33" s="108" customFormat="1" ht="63.9" customHeight="1" spans="1:19">
      <c r="A33" s="132">
        <v>29</v>
      </c>
      <c r="B33" s="129" t="s">
        <v>243</v>
      </c>
      <c r="C33" s="132" t="s">
        <v>18</v>
      </c>
      <c r="D33" s="132" t="s">
        <v>40</v>
      </c>
      <c r="E33" s="129" t="s">
        <v>244</v>
      </c>
      <c r="F33" s="133">
        <v>45000</v>
      </c>
      <c r="G33" s="136">
        <v>15000</v>
      </c>
      <c r="H33" s="134">
        <v>7500</v>
      </c>
      <c r="I33" s="134">
        <v>11500</v>
      </c>
      <c r="J33" s="163">
        <f t="shared" si="0"/>
        <v>76.6666666666667</v>
      </c>
      <c r="K33" s="163">
        <f t="shared" si="1"/>
        <v>153.333333333333</v>
      </c>
      <c r="L33" s="136">
        <v>10000</v>
      </c>
      <c r="M33" s="134">
        <f t="shared" si="3"/>
        <v>21500</v>
      </c>
      <c r="N33" s="163">
        <f t="shared" si="2"/>
        <v>47.7777777777778</v>
      </c>
      <c r="O33" s="164" t="s">
        <v>245</v>
      </c>
      <c r="P33" s="129" t="s">
        <v>246</v>
      </c>
      <c r="Q33" s="132"/>
      <c r="R33" s="129"/>
      <c r="S33" s="174"/>
    </row>
    <row r="34" s="107" customFormat="1" ht="29.25" customHeight="1" spans="1:19">
      <c r="A34" s="47" t="s">
        <v>115</v>
      </c>
      <c r="B34" s="47"/>
      <c r="C34" s="137"/>
      <c r="D34" s="137"/>
      <c r="E34" s="138"/>
      <c r="F34" s="117">
        <f>SUM(F5:F33)</f>
        <v>2018524.22</v>
      </c>
      <c r="G34" s="126">
        <f>SUM(G5:G33)</f>
        <v>279425</v>
      </c>
      <c r="H34" s="117">
        <f>SUM(H5:H33)</f>
        <v>171910</v>
      </c>
      <c r="I34" s="117">
        <f>SUM(I5:I33)</f>
        <v>183891</v>
      </c>
      <c r="J34" s="146">
        <f t="shared" ref="J34" si="4">I34/G34*100</f>
        <v>65.810503712982</v>
      </c>
      <c r="K34" s="146">
        <f t="shared" si="1"/>
        <v>106.969344424408</v>
      </c>
      <c r="L34" s="134">
        <f>SUM(L5:L33)</f>
        <v>444789</v>
      </c>
      <c r="M34" s="117">
        <f t="shared" si="3"/>
        <v>628680</v>
      </c>
      <c r="N34" s="146">
        <f t="shared" si="2"/>
        <v>31.1455267056444</v>
      </c>
      <c r="O34" s="160"/>
      <c r="P34" s="160"/>
      <c r="Q34" s="137"/>
      <c r="R34" s="160"/>
      <c r="S34" s="137"/>
    </row>
    <row r="35" ht="30" customHeight="1" spans="2:18">
      <c r="B35" s="113"/>
      <c r="C35" s="106"/>
      <c r="D35" s="106"/>
      <c r="E35" s="113"/>
      <c r="F35" s="106"/>
      <c r="G35" s="106"/>
      <c r="H35" s="106"/>
      <c r="I35" s="106"/>
      <c r="J35" s="165"/>
      <c r="K35" s="165"/>
      <c r="L35" s="166"/>
      <c r="M35" s="106"/>
      <c r="N35" s="165"/>
      <c r="O35" s="113"/>
      <c r="P35" s="113"/>
      <c r="Q35" s="106"/>
      <c r="R35" s="113"/>
    </row>
    <row r="36" ht="30" customHeight="1" spans="2:18">
      <c r="B36" s="113"/>
      <c r="C36" s="106"/>
      <c r="D36" s="106"/>
      <c r="E36" s="113"/>
      <c r="F36" s="106"/>
      <c r="G36" s="106"/>
      <c r="H36" s="106"/>
      <c r="I36" s="106"/>
      <c r="J36" s="165"/>
      <c r="K36" s="165"/>
      <c r="L36" s="166"/>
      <c r="M36" s="106"/>
      <c r="N36" s="165"/>
      <c r="O36" s="113"/>
      <c r="P36" s="113"/>
      <c r="Q36" s="106"/>
      <c r="R36" s="113"/>
    </row>
    <row r="37" ht="30" customHeight="1" spans="2:18">
      <c r="B37" s="113"/>
      <c r="C37" s="106"/>
      <c r="D37" s="106"/>
      <c r="E37" s="113"/>
      <c r="F37" s="106"/>
      <c r="G37" s="106"/>
      <c r="H37" s="106"/>
      <c r="I37" s="106"/>
      <c r="J37" s="165"/>
      <c r="K37" s="165"/>
      <c r="L37" s="166"/>
      <c r="M37" s="106"/>
      <c r="N37" s="165"/>
      <c r="O37" s="113"/>
      <c r="P37" s="113"/>
      <c r="Q37" s="106"/>
      <c r="R37" s="113"/>
    </row>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sheetData>
  <sheetProtection formatCells="0" insertHyperlinks="0" autoFilter="0"/>
  <autoFilter ref="A1:R34">
    <extLst/>
  </autoFilter>
  <mergeCells count="19">
    <mergeCell ref="A1:R1"/>
    <mergeCell ref="B2:E2"/>
    <mergeCell ref="F2:R2"/>
    <mergeCell ref="G3:H3"/>
    <mergeCell ref="J3:K3"/>
    <mergeCell ref="O3:Q3"/>
    <mergeCell ref="A34:B34"/>
    <mergeCell ref="A3:A4"/>
    <mergeCell ref="B3:B4"/>
    <mergeCell ref="C3:C4"/>
    <mergeCell ref="D3:D4"/>
    <mergeCell ref="E3:E4"/>
    <mergeCell ref="F3:F4"/>
    <mergeCell ref="I3:I4"/>
    <mergeCell ref="L3:L4"/>
    <mergeCell ref="M3:M4"/>
    <mergeCell ref="N3:N4"/>
    <mergeCell ref="R3:R4"/>
    <mergeCell ref="S3:S4"/>
  </mergeCells>
  <printOptions horizontalCentered="1"/>
  <pageMargins left="0.235416666666667" right="0.196527777777778" top="0.707638888888889" bottom="0.471527777777778" header="0.904166666666667" footer="0.313888888888889"/>
  <pageSetup paperSize="9" scale="88" fitToHeight="0" orientation="landscape" useFirstPageNumber="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4"/>
  <sheetViews>
    <sheetView zoomScale="85" zoomScaleNormal="85" workbookViewId="0">
      <selection activeCell="B13" sqref="B13"/>
    </sheetView>
  </sheetViews>
  <sheetFormatPr defaultColWidth="9" defaultRowHeight="14.25"/>
  <cols>
    <col min="1" max="1" width="4.7" style="61" customWidth="1"/>
    <col min="2" max="2" width="14.2" style="61" customWidth="1"/>
    <col min="3" max="3" width="10.7" style="61" customWidth="1"/>
    <col min="4" max="4" width="8.5" style="61" customWidth="1"/>
    <col min="5" max="5" width="29.1" style="61" customWidth="1"/>
    <col min="6" max="6" width="9" style="61"/>
    <col min="7" max="7" width="14.4" style="64" customWidth="1"/>
    <col min="8" max="8" width="22" style="61" customWidth="1"/>
    <col min="9" max="9" width="6.3" style="65" hidden="1" customWidth="1"/>
    <col min="10" max="10" width="7.9" style="61" hidden="1" customWidth="1"/>
    <col min="11" max="11" width="9.11666666666667" style="61" customWidth="1"/>
    <col min="12" max="16384" width="9" style="61"/>
  </cols>
  <sheetData>
    <row r="1" ht="20.25" spans="1:10">
      <c r="A1" s="66" t="s">
        <v>247</v>
      </c>
      <c r="B1" s="66"/>
      <c r="C1" s="66"/>
      <c r="D1" s="66"/>
      <c r="E1" s="66"/>
      <c r="F1" s="66"/>
      <c r="G1" s="67"/>
      <c r="H1" s="67"/>
      <c r="I1" s="66"/>
      <c r="J1" s="66"/>
    </row>
    <row r="2" ht="20.25" customHeight="1" spans="1:10">
      <c r="A2" s="68"/>
      <c r="B2" s="69"/>
      <c r="C2" s="69"/>
      <c r="D2" s="69"/>
      <c r="E2" s="69"/>
      <c r="F2" s="70"/>
      <c r="G2" s="71" t="s">
        <v>23</v>
      </c>
      <c r="H2" s="72"/>
      <c r="I2" s="97"/>
      <c r="J2" s="72"/>
    </row>
    <row r="3" ht="18.75" customHeight="1" spans="1:11">
      <c r="A3" s="73" t="s">
        <v>2</v>
      </c>
      <c r="B3" s="56" t="s">
        <v>248</v>
      </c>
      <c r="C3" s="56" t="s">
        <v>3</v>
      </c>
      <c r="D3" s="56" t="s">
        <v>249</v>
      </c>
      <c r="E3" s="56" t="s">
        <v>26</v>
      </c>
      <c r="F3" s="74" t="s">
        <v>27</v>
      </c>
      <c r="G3" s="75" t="s">
        <v>31</v>
      </c>
      <c r="H3" s="75"/>
      <c r="I3" s="75"/>
      <c r="J3" s="75" t="s">
        <v>32</v>
      </c>
      <c r="K3" s="98" t="s">
        <v>32</v>
      </c>
    </row>
    <row r="4" ht="27" customHeight="1" spans="1:11">
      <c r="A4" s="76"/>
      <c r="B4" s="60"/>
      <c r="C4" s="60"/>
      <c r="D4" s="60"/>
      <c r="E4" s="60"/>
      <c r="F4" s="77"/>
      <c r="G4" s="75" t="s">
        <v>250</v>
      </c>
      <c r="H4" s="75" t="s">
        <v>37</v>
      </c>
      <c r="I4" s="75" t="s">
        <v>38</v>
      </c>
      <c r="J4" s="75"/>
      <c r="K4" s="99"/>
    </row>
    <row r="5" s="61" customFormat="1" ht="94.95" customHeight="1" spans="1:11">
      <c r="A5" s="47">
        <v>1</v>
      </c>
      <c r="B5" s="48" t="s">
        <v>251</v>
      </c>
      <c r="C5" s="49" t="s">
        <v>11</v>
      </c>
      <c r="D5" s="49" t="s">
        <v>252</v>
      </c>
      <c r="E5" s="48" t="s">
        <v>253</v>
      </c>
      <c r="F5" s="78">
        <v>820000</v>
      </c>
      <c r="G5" s="79" t="s">
        <v>254</v>
      </c>
      <c r="H5" s="80" t="s">
        <v>255</v>
      </c>
      <c r="I5" s="100"/>
      <c r="J5" s="100"/>
      <c r="K5" s="101"/>
    </row>
    <row r="6" ht="60" customHeight="1" spans="1:11">
      <c r="A6" s="47">
        <v>2</v>
      </c>
      <c r="B6" s="53" t="s">
        <v>256</v>
      </c>
      <c r="C6" s="54" t="s">
        <v>16</v>
      </c>
      <c r="D6" s="49" t="s">
        <v>175</v>
      </c>
      <c r="E6" s="53" t="s">
        <v>257</v>
      </c>
      <c r="F6" s="81">
        <v>15000</v>
      </c>
      <c r="G6" s="79" t="s">
        <v>258</v>
      </c>
      <c r="H6" s="79" t="s">
        <v>259</v>
      </c>
      <c r="I6" s="75"/>
      <c r="J6" s="100"/>
      <c r="K6" s="80"/>
    </row>
    <row r="7" ht="48" customHeight="1" spans="1:11">
      <c r="A7" s="47">
        <v>3</v>
      </c>
      <c r="B7" s="55" t="s">
        <v>260</v>
      </c>
      <c r="C7" s="54" t="s">
        <v>15</v>
      </c>
      <c r="D7" s="49" t="s">
        <v>51</v>
      </c>
      <c r="E7" s="55" t="s">
        <v>261</v>
      </c>
      <c r="F7" s="82">
        <v>30000</v>
      </c>
      <c r="G7" s="79" t="s">
        <v>262</v>
      </c>
      <c r="H7" s="80" t="s">
        <v>263</v>
      </c>
      <c r="I7" s="100"/>
      <c r="J7" s="100"/>
      <c r="K7" s="80"/>
    </row>
    <row r="8" ht="45" customHeight="1" spans="1:11">
      <c r="A8" s="47">
        <v>4</v>
      </c>
      <c r="B8" s="11" t="s">
        <v>264</v>
      </c>
      <c r="C8" s="49" t="s">
        <v>16</v>
      </c>
      <c r="D8" s="49" t="s">
        <v>175</v>
      </c>
      <c r="E8" s="83" t="s">
        <v>265</v>
      </c>
      <c r="F8" s="82">
        <v>23300</v>
      </c>
      <c r="G8" s="79" t="s">
        <v>262</v>
      </c>
      <c r="H8" s="80" t="s">
        <v>266</v>
      </c>
      <c r="I8" s="100"/>
      <c r="J8" s="100"/>
      <c r="K8" s="102"/>
    </row>
    <row r="9" s="61" customFormat="1" ht="52.05" customHeight="1" spans="1:11">
      <c r="A9" s="47">
        <v>5</v>
      </c>
      <c r="B9" s="11" t="s">
        <v>267</v>
      </c>
      <c r="C9" s="47" t="s">
        <v>15</v>
      </c>
      <c r="D9" s="49" t="s">
        <v>51</v>
      </c>
      <c r="E9" s="11" t="s">
        <v>268</v>
      </c>
      <c r="F9" s="84">
        <v>19663</v>
      </c>
      <c r="G9" s="79" t="s">
        <v>262</v>
      </c>
      <c r="H9" s="80" t="s">
        <v>269</v>
      </c>
      <c r="I9" s="100"/>
      <c r="J9" s="100"/>
      <c r="K9" s="80"/>
    </row>
    <row r="10" s="61" customFormat="1" ht="55.05" customHeight="1" spans="1:11">
      <c r="A10" s="47">
        <v>6</v>
      </c>
      <c r="B10" s="11" t="s">
        <v>270</v>
      </c>
      <c r="C10" s="47" t="s">
        <v>15</v>
      </c>
      <c r="D10" s="49" t="s">
        <v>51</v>
      </c>
      <c r="E10" s="11" t="s">
        <v>271</v>
      </c>
      <c r="F10" s="84">
        <v>10630</v>
      </c>
      <c r="G10" s="79" t="s">
        <v>262</v>
      </c>
      <c r="H10" s="80" t="s">
        <v>272</v>
      </c>
      <c r="I10" s="100"/>
      <c r="J10" s="100"/>
      <c r="K10" s="101"/>
    </row>
    <row r="11" ht="40.95" customHeight="1" spans="1:11">
      <c r="A11" s="47">
        <v>7</v>
      </c>
      <c r="B11" s="85" t="s">
        <v>273</v>
      </c>
      <c r="C11" s="86" t="s">
        <v>13</v>
      </c>
      <c r="D11" s="49" t="s">
        <v>134</v>
      </c>
      <c r="E11" s="87" t="s">
        <v>274</v>
      </c>
      <c r="F11" s="88">
        <v>25000</v>
      </c>
      <c r="G11" s="89" t="s">
        <v>262</v>
      </c>
      <c r="H11" s="80" t="s">
        <v>275</v>
      </c>
      <c r="I11" s="100"/>
      <c r="J11" s="100"/>
      <c r="K11" s="101"/>
    </row>
    <row r="12" s="61" customFormat="1" ht="40.95" customHeight="1" spans="1:11">
      <c r="A12" s="47">
        <v>8</v>
      </c>
      <c r="B12" s="48" t="s">
        <v>276</v>
      </c>
      <c r="C12" s="86" t="s">
        <v>13</v>
      </c>
      <c r="D12" s="49" t="s">
        <v>252</v>
      </c>
      <c r="E12" s="48" t="s">
        <v>277</v>
      </c>
      <c r="F12" s="90">
        <v>68000</v>
      </c>
      <c r="G12" s="89" t="s">
        <v>262</v>
      </c>
      <c r="H12" s="80" t="s">
        <v>278</v>
      </c>
      <c r="I12" s="100"/>
      <c r="J12" s="100"/>
      <c r="K12" s="101"/>
    </row>
    <row r="13" s="61" customFormat="1" ht="54" customHeight="1" spans="1:11">
      <c r="A13" s="47">
        <v>9</v>
      </c>
      <c r="B13" s="91" t="s">
        <v>279</v>
      </c>
      <c r="C13" s="56" t="s">
        <v>17</v>
      </c>
      <c r="D13" s="49" t="s">
        <v>40</v>
      </c>
      <c r="E13" s="55" t="s">
        <v>280</v>
      </c>
      <c r="F13" s="74">
        <v>260000</v>
      </c>
      <c r="G13" s="79" t="s">
        <v>262</v>
      </c>
      <c r="H13" s="80" t="s">
        <v>281</v>
      </c>
      <c r="I13" s="100"/>
      <c r="J13" s="100"/>
      <c r="K13" s="80"/>
    </row>
    <row r="14" ht="29.25" customHeight="1" spans="1:11">
      <c r="A14" s="92" t="s">
        <v>10</v>
      </c>
      <c r="B14" s="92"/>
      <c r="C14" s="93"/>
      <c r="D14" s="93"/>
      <c r="E14" s="93"/>
      <c r="F14" s="94">
        <f>SUM(F5:F13)</f>
        <v>1271593</v>
      </c>
      <c r="G14" s="95"/>
      <c r="H14" s="96"/>
      <c r="I14" s="102"/>
      <c r="J14" s="96"/>
      <c r="K14" s="101"/>
    </row>
  </sheetData>
  <sheetProtection formatCells="0" insertHyperlinks="0" autoFilter="0"/>
  <mergeCells count="12">
    <mergeCell ref="A1:J1"/>
    <mergeCell ref="G2:J2"/>
    <mergeCell ref="G3:I3"/>
    <mergeCell ref="A14:B14"/>
    <mergeCell ref="A3:A4"/>
    <mergeCell ref="B3:B4"/>
    <mergeCell ref="C3:C4"/>
    <mergeCell ref="D3:D4"/>
    <mergeCell ref="E3:E4"/>
    <mergeCell ref="F3:F4"/>
    <mergeCell ref="J3:J4"/>
    <mergeCell ref="K3:K4"/>
  </mergeCells>
  <pageMargins left="0.751388888888889" right="0.751388888888889" top="1" bottom="1" header="0.507638888888889" footer="0.507638888888889"/>
  <pageSetup paperSize="9" scale="97" fitToHeight="0" orientation="landscape" horizontalDpi="600"/>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8"/>
  <sheetViews>
    <sheetView zoomScale="85" zoomScaleNormal="85" workbookViewId="0">
      <selection activeCell="B17" sqref="B17"/>
    </sheetView>
  </sheetViews>
  <sheetFormatPr defaultColWidth="9" defaultRowHeight="14.25"/>
  <cols>
    <col min="1" max="1" width="5" style="36" customWidth="1"/>
    <col min="2" max="2" width="16.1" style="36" customWidth="1"/>
    <col min="3" max="3" width="7.2" style="36" customWidth="1"/>
    <col min="4" max="4" width="11.3166666666667" style="36" customWidth="1"/>
    <col min="5" max="5" width="31.6" style="36" customWidth="1"/>
    <col min="6" max="6" width="9" style="36"/>
    <col min="7" max="7" width="14.1" style="36" customWidth="1"/>
    <col min="8" max="8" width="21.7" style="37" customWidth="1"/>
    <col min="9" max="9" width="7.9" style="36" customWidth="1"/>
    <col min="10" max="16384" width="9" style="36"/>
  </cols>
  <sheetData>
    <row r="1" ht="20.25" spans="1:9">
      <c r="A1" s="38" t="s">
        <v>282</v>
      </c>
      <c r="B1" s="38"/>
      <c r="C1" s="38"/>
      <c r="D1" s="38"/>
      <c r="E1" s="38"/>
      <c r="F1" s="38"/>
      <c r="G1" s="38"/>
      <c r="H1" s="39"/>
      <c r="I1" s="38"/>
    </row>
    <row r="2" spans="1:9">
      <c r="A2" s="40"/>
      <c r="B2" s="41"/>
      <c r="C2" s="41"/>
      <c r="D2" s="41"/>
      <c r="E2" s="42"/>
      <c r="F2" s="43"/>
      <c r="G2" s="44" t="s">
        <v>23</v>
      </c>
      <c r="H2" s="44"/>
      <c r="I2" s="44"/>
    </row>
    <row r="3" ht="41.25" customHeight="1" spans="1:9">
      <c r="A3" s="45" t="s">
        <v>2</v>
      </c>
      <c r="B3" s="45" t="s">
        <v>248</v>
      </c>
      <c r="C3" s="45" t="s">
        <v>3</v>
      </c>
      <c r="D3" s="46" t="s">
        <v>283</v>
      </c>
      <c r="E3" s="45" t="s">
        <v>284</v>
      </c>
      <c r="F3" s="45" t="s">
        <v>27</v>
      </c>
      <c r="G3" s="45" t="s">
        <v>285</v>
      </c>
      <c r="H3" s="45" t="s">
        <v>286</v>
      </c>
      <c r="I3" s="47" t="s">
        <v>287</v>
      </c>
    </row>
    <row r="4" ht="51" customHeight="1" spans="1:9">
      <c r="A4" s="47">
        <v>1</v>
      </c>
      <c r="B4" s="48" t="s">
        <v>288</v>
      </c>
      <c r="C4" s="49" t="s">
        <v>11</v>
      </c>
      <c r="D4" s="49" t="s">
        <v>289</v>
      </c>
      <c r="E4" s="48" t="s">
        <v>290</v>
      </c>
      <c r="F4" s="49">
        <v>26700</v>
      </c>
      <c r="G4" s="48" t="s">
        <v>291</v>
      </c>
      <c r="H4" s="11" t="s">
        <v>292</v>
      </c>
      <c r="I4" s="11"/>
    </row>
    <row r="5" ht="52.05" customHeight="1" spans="1:9">
      <c r="A5" s="47">
        <v>2</v>
      </c>
      <c r="B5" s="50" t="s">
        <v>293</v>
      </c>
      <c r="C5" s="51" t="s">
        <v>11</v>
      </c>
      <c r="D5" s="51" t="s">
        <v>294</v>
      </c>
      <c r="E5" s="50" t="s">
        <v>295</v>
      </c>
      <c r="F5" s="51">
        <v>100000</v>
      </c>
      <c r="G5" s="50" t="s">
        <v>296</v>
      </c>
      <c r="H5" s="11" t="s">
        <v>297</v>
      </c>
      <c r="I5" s="47"/>
    </row>
    <row r="6" ht="51" customHeight="1" spans="1:9">
      <c r="A6" s="47">
        <v>3</v>
      </c>
      <c r="B6" s="48" t="s">
        <v>298</v>
      </c>
      <c r="C6" s="49" t="s">
        <v>15</v>
      </c>
      <c r="D6" s="49" t="s">
        <v>299</v>
      </c>
      <c r="E6" s="48" t="s">
        <v>300</v>
      </c>
      <c r="F6" s="52">
        <v>10000</v>
      </c>
      <c r="G6" s="48" t="s">
        <v>301</v>
      </c>
      <c r="H6" s="11" t="s">
        <v>302</v>
      </c>
      <c r="I6" s="47"/>
    </row>
    <row r="7" ht="49.05" customHeight="1" spans="1:9">
      <c r="A7" s="47">
        <v>4</v>
      </c>
      <c r="B7" s="48" t="s">
        <v>303</v>
      </c>
      <c r="C7" s="49" t="s">
        <v>15</v>
      </c>
      <c r="D7" s="49" t="s">
        <v>304</v>
      </c>
      <c r="E7" s="48" t="s">
        <v>305</v>
      </c>
      <c r="F7" s="49">
        <v>20792</v>
      </c>
      <c r="G7" s="48" t="s">
        <v>306</v>
      </c>
      <c r="H7" s="11" t="s">
        <v>307</v>
      </c>
      <c r="I7" s="62"/>
    </row>
    <row r="8" ht="55.05" customHeight="1" spans="1:9">
      <c r="A8" s="47">
        <v>5</v>
      </c>
      <c r="B8" s="48" t="s">
        <v>308</v>
      </c>
      <c r="C8" s="49" t="s">
        <v>15</v>
      </c>
      <c r="D8" s="49" t="s">
        <v>304</v>
      </c>
      <c r="E8" s="48" t="s">
        <v>309</v>
      </c>
      <c r="F8" s="49">
        <v>10000</v>
      </c>
      <c r="G8" s="48" t="s">
        <v>301</v>
      </c>
      <c r="H8" s="11" t="s">
        <v>263</v>
      </c>
      <c r="I8" s="62"/>
    </row>
    <row r="9" ht="57" customHeight="1" spans="1:9">
      <c r="A9" s="47">
        <v>6</v>
      </c>
      <c r="B9" s="48" t="s">
        <v>310</v>
      </c>
      <c r="C9" s="49" t="s">
        <v>16</v>
      </c>
      <c r="D9" s="49" t="s">
        <v>304</v>
      </c>
      <c r="E9" s="48" t="s">
        <v>311</v>
      </c>
      <c r="F9" s="49" t="s">
        <v>312</v>
      </c>
      <c r="G9" s="48" t="s">
        <v>313</v>
      </c>
      <c r="H9" s="11" t="s">
        <v>314</v>
      </c>
      <c r="I9" s="62"/>
    </row>
    <row r="10" ht="58.95" customHeight="1" spans="1:9">
      <c r="A10" s="47">
        <v>7</v>
      </c>
      <c r="B10" s="48" t="s">
        <v>315</v>
      </c>
      <c r="C10" s="49" t="s">
        <v>16</v>
      </c>
      <c r="D10" s="49" t="s">
        <v>289</v>
      </c>
      <c r="E10" s="48" t="s">
        <v>316</v>
      </c>
      <c r="F10" s="49">
        <v>20000</v>
      </c>
      <c r="G10" s="48" t="s">
        <v>313</v>
      </c>
      <c r="H10" s="11" t="s">
        <v>317</v>
      </c>
      <c r="I10" s="62"/>
    </row>
    <row r="11" ht="49.05" customHeight="1" spans="1:9">
      <c r="A11" s="47">
        <v>8</v>
      </c>
      <c r="B11" s="48" t="s">
        <v>318</v>
      </c>
      <c r="C11" s="49" t="s">
        <v>128</v>
      </c>
      <c r="D11" s="49" t="s">
        <v>319</v>
      </c>
      <c r="E11" s="11" t="s">
        <v>320</v>
      </c>
      <c r="F11" s="47">
        <v>207000</v>
      </c>
      <c r="G11" s="11" t="s">
        <v>321</v>
      </c>
      <c r="H11" s="11" t="s">
        <v>322</v>
      </c>
      <c r="I11" s="62"/>
    </row>
    <row r="12" ht="55.95" customHeight="1" spans="1:9">
      <c r="A12" s="47">
        <v>9</v>
      </c>
      <c r="B12" s="48" t="s">
        <v>323</v>
      </c>
      <c r="C12" s="49" t="s">
        <v>128</v>
      </c>
      <c r="D12" s="49" t="s">
        <v>319</v>
      </c>
      <c r="E12" s="11" t="s">
        <v>324</v>
      </c>
      <c r="F12" s="47">
        <v>155000</v>
      </c>
      <c r="G12" s="11" t="s">
        <v>325</v>
      </c>
      <c r="H12" s="11" t="s">
        <v>326</v>
      </c>
      <c r="I12" s="63"/>
    </row>
    <row r="13" ht="49.95" customHeight="1" spans="1:9">
      <c r="A13" s="47">
        <v>10</v>
      </c>
      <c r="B13" s="48" t="s">
        <v>327</v>
      </c>
      <c r="C13" s="49" t="s">
        <v>128</v>
      </c>
      <c r="D13" s="49" t="s">
        <v>328</v>
      </c>
      <c r="E13" s="11" t="s">
        <v>329</v>
      </c>
      <c r="F13" s="47">
        <v>109250</v>
      </c>
      <c r="G13" s="11" t="s">
        <v>330</v>
      </c>
      <c r="H13" s="11" t="s">
        <v>331</v>
      </c>
      <c r="I13" s="62"/>
    </row>
    <row r="14" ht="70.05" customHeight="1" spans="1:9">
      <c r="A14" s="47">
        <v>11</v>
      </c>
      <c r="B14" s="53" t="s">
        <v>332</v>
      </c>
      <c r="C14" s="54" t="s">
        <v>128</v>
      </c>
      <c r="D14" s="54" t="s">
        <v>333</v>
      </c>
      <c r="E14" s="55" t="s">
        <v>334</v>
      </c>
      <c r="F14" s="56">
        <v>1200000</v>
      </c>
      <c r="G14" s="55" t="s">
        <v>335</v>
      </c>
      <c r="H14" s="11" t="s">
        <v>336</v>
      </c>
      <c r="I14" s="62"/>
    </row>
    <row r="15" ht="49.95" customHeight="1" spans="1:9">
      <c r="A15" s="47">
        <v>12</v>
      </c>
      <c r="B15" s="50" t="s">
        <v>337</v>
      </c>
      <c r="C15" s="51" t="s">
        <v>128</v>
      </c>
      <c r="D15" s="51" t="s">
        <v>338</v>
      </c>
      <c r="E15" s="50" t="s">
        <v>339</v>
      </c>
      <c r="F15" s="51">
        <v>100000</v>
      </c>
      <c r="G15" s="50" t="s">
        <v>340</v>
      </c>
      <c r="H15" s="11" t="s">
        <v>341</v>
      </c>
      <c r="I15" s="62"/>
    </row>
    <row r="16" ht="55.95" customHeight="1" spans="1:9">
      <c r="A16" s="47">
        <v>13</v>
      </c>
      <c r="B16" s="57" t="s">
        <v>342</v>
      </c>
      <c r="C16" s="58" t="s">
        <v>13</v>
      </c>
      <c r="D16" s="58" t="s">
        <v>328</v>
      </c>
      <c r="E16" s="57" t="s">
        <v>343</v>
      </c>
      <c r="F16" s="58">
        <v>100000</v>
      </c>
      <c r="G16" s="57" t="s">
        <v>344</v>
      </c>
      <c r="H16" s="11" t="s">
        <v>345</v>
      </c>
      <c r="I16" s="62"/>
    </row>
    <row r="17" ht="64.95" customHeight="1" spans="1:9">
      <c r="A17" s="47">
        <v>14</v>
      </c>
      <c r="B17" s="59" t="s">
        <v>346</v>
      </c>
      <c r="C17" s="60" t="s">
        <v>347</v>
      </c>
      <c r="D17" s="60" t="s">
        <v>348</v>
      </c>
      <c r="E17" s="59" t="s">
        <v>349</v>
      </c>
      <c r="F17" s="60">
        <v>55000</v>
      </c>
      <c r="G17" s="59" t="s">
        <v>350</v>
      </c>
      <c r="H17" s="11" t="s">
        <v>351</v>
      </c>
      <c r="I17" s="62"/>
    </row>
    <row r="18" spans="2:2">
      <c r="B18" s="61"/>
    </row>
  </sheetData>
  <sheetProtection formatCells="0" insertHyperlinks="0" autoFilter="0"/>
  <mergeCells count="3">
    <mergeCell ref="A1:I1"/>
    <mergeCell ref="B2:C2"/>
    <mergeCell ref="G2:I2"/>
  </mergeCells>
  <printOptions horizontalCentered="1"/>
  <pageMargins left="0.747916666666667" right="0.747916666666667" top="0.984027777777778" bottom="0.984027777777778" header="0.511805555555556" footer="0.511805555555556"/>
  <pageSetup paperSize="9" scale="98" fitToHeight="0" orientation="landscape"/>
  <headerFooter alignWithMargins="0" scaleWithDoc="0"/>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showGridLines="0" workbookViewId="0">
      <pane ySplit="4" topLeftCell="A5" activePane="bottomLeft" state="frozen"/>
      <selection/>
      <selection pane="bottomLeft" activeCell="H15" sqref="H15"/>
    </sheetView>
  </sheetViews>
  <sheetFormatPr defaultColWidth="9" defaultRowHeight="14.25" outlineLevelRow="7" outlineLevelCol="7"/>
  <cols>
    <col min="1" max="1" width="5.7" style="14" customWidth="1"/>
    <col min="2" max="2" width="26.5" style="15" customWidth="1"/>
    <col min="3" max="3" width="8.9" style="14" customWidth="1"/>
    <col min="4" max="4" width="30.1" style="15" customWidth="1"/>
    <col min="5" max="5" width="8.9" style="14" customWidth="1"/>
    <col min="6" max="6" width="10.5" style="14" customWidth="1"/>
    <col min="7" max="7" width="7.5" style="14" customWidth="1"/>
    <col min="8" max="8" width="23.5" style="16" customWidth="1"/>
    <col min="9" max="16384" width="9" style="15"/>
  </cols>
  <sheetData>
    <row r="1" s="12" customFormat="1" ht="27" customHeight="1" spans="1:8">
      <c r="A1" s="17" t="s">
        <v>352</v>
      </c>
      <c r="B1" s="17"/>
      <c r="C1" s="17"/>
      <c r="D1" s="17"/>
      <c r="E1" s="17"/>
      <c r="F1" s="17"/>
      <c r="G1" s="17"/>
      <c r="H1" s="17"/>
    </row>
    <row r="2" spans="1:8">
      <c r="A2" s="18"/>
      <c r="B2" s="18"/>
      <c r="C2" s="18"/>
      <c r="D2" s="18"/>
      <c r="E2" s="18"/>
      <c r="F2" s="18"/>
      <c r="G2" s="18"/>
      <c r="H2" s="19" t="s">
        <v>23</v>
      </c>
    </row>
    <row r="3" s="13" customFormat="1" ht="23.25" customHeight="1" spans="1:8">
      <c r="A3" s="20" t="s">
        <v>2</v>
      </c>
      <c r="B3" s="20" t="s">
        <v>353</v>
      </c>
      <c r="C3" s="21" t="s">
        <v>3</v>
      </c>
      <c r="D3" s="20" t="s">
        <v>354</v>
      </c>
      <c r="E3" s="20" t="s">
        <v>27</v>
      </c>
      <c r="F3" s="20" t="s">
        <v>355</v>
      </c>
      <c r="G3" s="20" t="s">
        <v>356</v>
      </c>
      <c r="H3" s="20"/>
    </row>
    <row r="4" s="13" customFormat="1" ht="27.75" customHeight="1" spans="1:8">
      <c r="A4" s="20"/>
      <c r="B4" s="20"/>
      <c r="C4" s="22"/>
      <c r="D4" s="20"/>
      <c r="E4" s="20"/>
      <c r="F4" s="20"/>
      <c r="G4" s="20" t="s">
        <v>357</v>
      </c>
      <c r="H4" s="23" t="s">
        <v>358</v>
      </c>
    </row>
    <row r="5" s="13" customFormat="1" ht="33" customHeight="1" spans="1:8">
      <c r="A5" s="24">
        <v>1</v>
      </c>
      <c r="B5" s="25" t="s">
        <v>359</v>
      </c>
      <c r="C5" s="26" t="s">
        <v>15</v>
      </c>
      <c r="D5" s="27" t="s">
        <v>360</v>
      </c>
      <c r="E5" s="28">
        <v>7098</v>
      </c>
      <c r="F5" s="28"/>
      <c r="G5" s="28">
        <v>7098</v>
      </c>
      <c r="H5" s="29" t="s">
        <v>361</v>
      </c>
    </row>
    <row r="6" s="13" customFormat="1" ht="33" customHeight="1" spans="1:8">
      <c r="A6" s="24">
        <v>2</v>
      </c>
      <c r="B6" s="25" t="s">
        <v>362</v>
      </c>
      <c r="C6" s="26" t="s">
        <v>15</v>
      </c>
      <c r="D6" s="25" t="s">
        <v>363</v>
      </c>
      <c r="E6" s="30">
        <v>7633</v>
      </c>
      <c r="F6" s="28"/>
      <c r="G6" s="28">
        <v>5000</v>
      </c>
      <c r="H6" s="31" t="s">
        <v>364</v>
      </c>
    </row>
    <row r="7" s="13" customFormat="1" ht="40.5" customHeight="1" spans="1:8">
      <c r="A7" s="24">
        <v>3</v>
      </c>
      <c r="B7" s="29" t="s">
        <v>365</v>
      </c>
      <c r="C7" s="28" t="s">
        <v>366</v>
      </c>
      <c r="D7" s="29" t="s">
        <v>367</v>
      </c>
      <c r="E7" s="28">
        <v>14224</v>
      </c>
      <c r="F7" s="32">
        <v>11224</v>
      </c>
      <c r="G7" s="32">
        <v>3000</v>
      </c>
      <c r="H7" s="29" t="s">
        <v>368</v>
      </c>
    </row>
    <row r="8" s="13" customFormat="1" ht="52.5" customHeight="1" spans="1:8">
      <c r="A8" s="24">
        <v>4</v>
      </c>
      <c r="B8" s="33" t="s">
        <v>369</v>
      </c>
      <c r="C8" s="34" t="s">
        <v>366</v>
      </c>
      <c r="D8" s="33" t="s">
        <v>370</v>
      </c>
      <c r="E8" s="28">
        <v>8500</v>
      </c>
      <c r="F8" s="28">
        <v>701</v>
      </c>
      <c r="G8" s="28">
        <v>6800</v>
      </c>
      <c r="H8" s="35" t="s">
        <v>371</v>
      </c>
    </row>
  </sheetData>
  <sheetProtection formatCells="0" insertHyperlinks="0" autoFilter="0"/>
  <mergeCells count="8">
    <mergeCell ref="A1:H1"/>
    <mergeCell ref="G3:H3"/>
    <mergeCell ref="A3:A4"/>
    <mergeCell ref="B3:B4"/>
    <mergeCell ref="C3:C4"/>
    <mergeCell ref="D3:D4"/>
    <mergeCell ref="E3:E4"/>
    <mergeCell ref="F3:F4"/>
  </mergeCells>
  <pageMargins left="0.75" right="0.75" top="0.979166666666667" bottom="0.979166666666667" header="0.509027777777778" footer="0.509027777777778"/>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4" sqref="A4"/>
    </sheetView>
  </sheetViews>
  <sheetFormatPr defaultColWidth="9" defaultRowHeight="14.25" outlineLevelCol="7"/>
  <cols>
    <col min="1" max="1" width="18.6" style="1" customWidth="1"/>
    <col min="2" max="2" width="16.1" style="2" customWidth="1"/>
    <col min="3" max="3" width="16.1" style="3" customWidth="1"/>
    <col min="4" max="4" width="13.9" style="2" customWidth="1"/>
    <col min="5" max="5" width="13.9" style="3" customWidth="1"/>
    <col min="6" max="7" width="9" style="4"/>
    <col min="8" max="16384" width="9" style="5"/>
  </cols>
  <sheetData>
    <row r="1" ht="28.5" customHeight="1" spans="1:8">
      <c r="A1" s="6"/>
      <c r="B1" s="7" t="s">
        <v>372</v>
      </c>
      <c r="C1" s="8" t="s">
        <v>373</v>
      </c>
      <c r="D1" s="7" t="s">
        <v>374</v>
      </c>
      <c r="E1" s="8" t="s">
        <v>375</v>
      </c>
      <c r="F1" s="8" t="s">
        <v>376</v>
      </c>
      <c r="G1" s="8" t="s">
        <v>377</v>
      </c>
      <c r="H1" s="2"/>
    </row>
    <row r="2" ht="24.9" customHeight="1" spans="1:8">
      <c r="A2" s="9" t="s">
        <v>11</v>
      </c>
      <c r="B2" s="7">
        <f>SUMIF(重点新开工项目!C5:C20,"水利局",重点新开工项目!H5:H20)</f>
        <v>12850</v>
      </c>
      <c r="C2" s="8">
        <f>SUMIF(重点新开工项目!C5:C20,"水利局",重点新开工项目!I5:I20)</f>
        <v>19870</v>
      </c>
      <c r="D2" s="7">
        <f>SUMIF(重点续建项目!C5:C33,"水利局",重点续建项目!H5:H33)</f>
        <v>4000</v>
      </c>
      <c r="E2" s="8">
        <f>SUMIF(重点续建项目!C5:C33,"水利局",重点续建项目!I5:I33)</f>
        <v>4900</v>
      </c>
      <c r="F2" s="8">
        <f>B2+D2</f>
        <v>16850</v>
      </c>
      <c r="G2" s="8">
        <f>C2+E2</f>
        <v>24770</v>
      </c>
      <c r="H2" s="2"/>
    </row>
    <row r="3" ht="24.9" customHeight="1" spans="1:8">
      <c r="A3" s="9" t="s">
        <v>12</v>
      </c>
      <c r="B3" s="7">
        <f>SUMIF(重点新开工项目!C5:C20,"自然资源和规划局",重点新开工项目!H5:H20)</f>
        <v>14000</v>
      </c>
      <c r="C3" s="8">
        <f>SUMIF(重点新开工项目!C5:C20,"自然资源和规划局",重点新开工项目!I5:I20)</f>
        <v>15500</v>
      </c>
      <c r="D3" s="7">
        <f>SUMIF(重点续建项目!C5:C33,"自然资源和规划局",重点续建项目!H5:H33)</f>
        <v>0</v>
      </c>
      <c r="E3" s="8">
        <f>SUMIF(重点续建项目!C5:C33,"自然资源和规划局",重点续建项目!I5:I33)</f>
        <v>0</v>
      </c>
      <c r="F3" s="8">
        <f t="shared" ref="F3:F12" si="0">B3+D3</f>
        <v>14000</v>
      </c>
      <c r="G3" s="8">
        <f t="shared" ref="G3:G12" si="1">C3+E3</f>
        <v>15500</v>
      </c>
      <c r="H3" s="2"/>
    </row>
    <row r="4" ht="24.9" customHeight="1" spans="1:8">
      <c r="A4" s="10" t="s">
        <v>13</v>
      </c>
      <c r="B4" s="7">
        <f>SUMIF(重点新开工项目!C5:C20,"开发区管委会",重点新开工项目!H5:H20)</f>
        <v>31100</v>
      </c>
      <c r="C4" s="8">
        <f>SUMIF(重点新开工项目!C5:C20,"开发区管委会",重点新开工项目!I5:I20)</f>
        <v>21552</v>
      </c>
      <c r="D4" s="7">
        <f>SUMIF(重点续建项目!C5:C33,"开发区管委会",重点续建项目!H5:H33)</f>
        <v>46300</v>
      </c>
      <c r="E4" s="8">
        <f>SUMIF(重点续建项目!C5:C33,"开发区管委会",重点续建项目!I5:I33)</f>
        <v>53618</v>
      </c>
      <c r="F4" s="8">
        <f t="shared" si="0"/>
        <v>77400</v>
      </c>
      <c r="G4" s="8">
        <f t="shared" si="1"/>
        <v>75170</v>
      </c>
      <c r="H4" s="2"/>
    </row>
    <row r="5" ht="24.9" customHeight="1" spans="1:8">
      <c r="A5" s="11" t="s">
        <v>14</v>
      </c>
      <c r="B5" s="7">
        <f>SUMIF(重点新开工项目!C5:C20,"交通局",重点新开工项目!H5:H20)</f>
        <v>0</v>
      </c>
      <c r="C5" s="8">
        <f>SUMIF(重点新开工项目!C5:C20,"交通运输局",重点新开工项目!I5:I20)</f>
        <v>0</v>
      </c>
      <c r="D5" s="7">
        <f>SUMIF(重点续建项目!C5:C33,"交通运输局",重点续建项目!H5:H33)</f>
        <v>36650</v>
      </c>
      <c r="E5" s="8">
        <f>SUMIF(重点续建项目!C5:C33,"交通运输局",重点续建项目!I5:I33)</f>
        <v>33319</v>
      </c>
      <c r="F5" s="8">
        <f t="shared" si="0"/>
        <v>36650</v>
      </c>
      <c r="G5" s="8">
        <f t="shared" si="1"/>
        <v>33319</v>
      </c>
      <c r="H5" s="2"/>
    </row>
    <row r="6" ht="24.9" customHeight="1" spans="1:8">
      <c r="A6" s="9" t="s">
        <v>15</v>
      </c>
      <c r="B6" s="7">
        <f>SUMIF(重点新开工项目!C5:C20,"建设局",重点新开工项目!H5:H20)</f>
        <v>2356</v>
      </c>
      <c r="C6" s="8">
        <f>SUMIF(重点新开工项目!C5:C20,"建设局",重点新开工项目!I5:I20)</f>
        <v>2500</v>
      </c>
      <c r="D6" s="7">
        <f>SUMIF(重点续建项目!C5:C33,"建设局",重点续建项目!H5:H33)</f>
        <v>23660</v>
      </c>
      <c r="E6" s="8">
        <f>SUMIF(重点续建项目!C5:C33,"建设局",重点续建项目!I5:I33)</f>
        <v>17497</v>
      </c>
      <c r="F6" s="8">
        <f t="shared" si="0"/>
        <v>26016</v>
      </c>
      <c r="G6" s="8">
        <f t="shared" si="1"/>
        <v>19997</v>
      </c>
      <c r="H6" s="2"/>
    </row>
    <row r="7" ht="24.9" customHeight="1" spans="1:8">
      <c r="A7" s="9" t="s">
        <v>16</v>
      </c>
      <c r="B7" s="7">
        <f>SUMIF(重点新开工项目!C5:C20,"文广旅体局",重点新开工项目!H5:H20)</f>
        <v>1900</v>
      </c>
      <c r="C7" s="8">
        <f>SUMIF(重点新开工项目!C5:C20,"文广旅体局",重点新开工项目!I5:I20)</f>
        <v>3000</v>
      </c>
      <c r="D7" s="7">
        <f>SUMIF(重点续建项目!C5:C33,"文广旅体局",重点续建项目!H5:H33)</f>
        <v>13000</v>
      </c>
      <c r="E7" s="8">
        <f>SUMIF(重点续建项目!C5:C33,"文广旅体局",重点续建项目!I5:I33)</f>
        <v>16757</v>
      </c>
      <c r="F7" s="8">
        <f t="shared" si="0"/>
        <v>14900</v>
      </c>
      <c r="G7" s="8">
        <f t="shared" si="1"/>
        <v>19757</v>
      </c>
      <c r="H7" s="2"/>
    </row>
    <row r="8" ht="24.9" customHeight="1" spans="1:8">
      <c r="A8" s="9" t="s">
        <v>17</v>
      </c>
      <c r="B8" s="7">
        <f>SUMIF(重点新开工项目!C5:C20,"铁办",重点新开工项目!H5:H20)</f>
        <v>0</v>
      </c>
      <c r="C8" s="8">
        <f>SUMIF(重点新开工项目!C5:C20,"铁办",重点新开工项目!I5:I20)</f>
        <v>0</v>
      </c>
      <c r="D8" s="7">
        <f>SUMIF(重点续建项目!C5:C33,"铁办",重点续建项目!H5:H33)</f>
        <v>20500</v>
      </c>
      <c r="E8" s="8">
        <f>SUMIF(重点续建项目!C5:C33,"铁办",重点续建项目!I5:I33)</f>
        <v>20866</v>
      </c>
      <c r="F8" s="8">
        <f t="shared" si="0"/>
        <v>20500</v>
      </c>
      <c r="G8" s="8">
        <f t="shared" si="1"/>
        <v>20866</v>
      </c>
      <c r="H8" s="2"/>
    </row>
    <row r="9" ht="24.9" customHeight="1" spans="1:8">
      <c r="A9" s="9" t="s">
        <v>18</v>
      </c>
      <c r="B9" s="7">
        <f>SUMIF(重点新开工项目!C5:C20,"发改局",重点新开工项目!H5:H20)</f>
        <v>0</v>
      </c>
      <c r="C9" s="8">
        <f>SUMIF(重点新开工项目!C5:C20,"发改局",重点新开工项目!I5:I20)</f>
        <v>0</v>
      </c>
      <c r="D9" s="7">
        <f>SUMIF(重点续建项目!C5:C33,"发改局",重点续建项目!H5:H33)</f>
        <v>7500</v>
      </c>
      <c r="E9" s="8">
        <f>SUMIF(重点续建项目!C5:C33,"发改局",重点续建项目!I5:I33)</f>
        <v>11500</v>
      </c>
      <c r="F9" s="8">
        <f t="shared" si="0"/>
        <v>7500</v>
      </c>
      <c r="G9" s="8">
        <f t="shared" si="1"/>
        <v>11500</v>
      </c>
      <c r="H9" s="2"/>
    </row>
    <row r="10" ht="24.9" customHeight="1" spans="1:8">
      <c r="A10" s="9" t="s">
        <v>19</v>
      </c>
      <c r="B10" s="7">
        <f>SUMIF(重点新开工项目!C5:C20,"教育局",重点新开工项目!H5:H20)</f>
        <v>1700</v>
      </c>
      <c r="C10" s="8">
        <f>SUMIF(重点新开工项目!C5:C20,"教育局",重点新开工项目!I5:I20)</f>
        <v>1800</v>
      </c>
      <c r="D10" s="7">
        <f>SUMIF(重点续建项目!C5:C33,"教育局",重点续建项目!H5:H33)</f>
        <v>5400</v>
      </c>
      <c r="E10" s="8">
        <f>SUMIF(重点续建项目!C5:C33,"教育局",重点续建项目!I5:I33)</f>
        <v>7300</v>
      </c>
      <c r="F10" s="8">
        <f t="shared" si="0"/>
        <v>7100</v>
      </c>
      <c r="G10" s="8">
        <f t="shared" si="1"/>
        <v>9100</v>
      </c>
      <c r="H10" s="2"/>
    </row>
    <row r="11" ht="24.9" customHeight="1" spans="1:8">
      <c r="A11" s="9" t="s">
        <v>20</v>
      </c>
      <c r="B11" s="7">
        <f>SUMIF(重点新开工项目!C5:C20,"卫生健康局",重点新开工项目!H5:H20)</f>
        <v>0</v>
      </c>
      <c r="C11" s="8">
        <f>SUMIF(重点新开工项目!C5:C20,"卫生健康局",重点新开工项目!I5:I20)</f>
        <v>0</v>
      </c>
      <c r="D11" s="7">
        <f>SUMIF(重点续建项目!C5:C33,"卫生健康局",重点续建项目!H5:H33)</f>
        <v>9500</v>
      </c>
      <c r="E11" s="8">
        <f>SUMIF(重点续建项目!C5:C33,"卫生健康局",重点续建项目!I5:I33)</f>
        <v>12734</v>
      </c>
      <c r="F11" s="8">
        <f t="shared" si="0"/>
        <v>9500</v>
      </c>
      <c r="G11" s="8">
        <f t="shared" si="1"/>
        <v>12734</v>
      </c>
      <c r="H11" s="2"/>
    </row>
    <row r="12" ht="24.9" customHeight="1" spans="1:8">
      <c r="A12" s="9" t="s">
        <v>21</v>
      </c>
      <c r="B12" s="7">
        <f>SUMIF(重点新开工项目!C5:C20,"水投公司",重点新开工项目!H5:H20)</f>
        <v>0</v>
      </c>
      <c r="C12" s="8">
        <f>SUMIF(重点新开工项目!C5:C20,"水投公司",重点新开工项目!I5:I20)</f>
        <v>0</v>
      </c>
      <c r="D12" s="7">
        <f>SUMIF(重点续建项目!C5:C33,"水投公司",重点续建项目!H5:H33)</f>
        <v>5400</v>
      </c>
      <c r="E12" s="8">
        <f>SUMIF(重点续建项目!C5:C33,"水投公司",重点续建项目!I5:I33)</f>
        <v>5400</v>
      </c>
      <c r="F12" s="8">
        <f t="shared" si="0"/>
        <v>5400</v>
      </c>
      <c r="G12" s="8">
        <f t="shared" si="1"/>
        <v>5400</v>
      </c>
      <c r="H12" s="2"/>
    </row>
  </sheetData>
  <sheetProtection formatCells="0" insertHyperlinks="0" autoFilter="0"/>
  <pageMargins left="0.699305555555556" right="0.699305555555556"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c o m m e n t s   x m l n s = " h t t p s : / / w e b . w p s . c n / e t / 2 0 1 8 / m a i n "   x m l n s : s = " h t t p : / / s c h e m a s . o p e n x m l f o r m a t s . o r g / s p r e a d s h e e t m l / 2 0 0 6 / m a i n " > < c o m m e n t L i s t   s h e e t S t i d = " 6 " > < c o m m e n t   s : r e f = " E 1 5 "   r g b C l r = " F F 0 0 0 0 " > < i t e m   i d = " { 7 f 4 d 8 6 5 6 - 6 2 1 6 - 4 a a f - 9 9 5 6 - 0 4 1 f 8 4 9 d 1 0 0 e } "   i s N o r m a l = " 1 " > < s : t e x t > < s : r > < s : t   x m l : s p a c e = " p r e s e r v e " > NgkpNS:  
 2 0 2 2 t^�^���Q�[S�b�`$N���:y�:Sяg,{ N6��k�]z4 0 8 0 NCQa$�W>W-Nl��z�]z�;`�bD�5 0 0 NCQ0b$N���:y�:S-Ng�]z3 5 0 0 NCQ0c$�e�eT/eN�S���]z4 2 0 NCQd$vQ�NW�w�e�]z�2 0 2 2 t^��R�bD�5 0 0 N0< / s : t > < / s : r > < / s : t e x t > < / i t e m > < / c o m m e n t > < / c o m m e n t L i s t > < / c o m m e n t s > 
</file>

<file path=customXml/item2.xml>��< ? x m l   v e r s i o n = " 1 . 0 "   s t a n d a l o n e = " y e s " ? > < w o P r o p s   x m l n s = " h t t p s : / / w e b . w p s . c n / e t / 2 0 1 8 / m a i n "   x m l n s : s = " h t t p : / / s c h e m a s . o p e n x m l f o r m a t s . o r g / s p r e a d s h e e t m l / 2 0 0 6 / m a i n " > < w o S h e e t s P r o p s > < w o S h e e t P r o p s   s h e e t S t i d = " 1 5 "   i n t e r l i n e O n O f f = " 0 "   i n t e r l i n e C o l o r = " 0 "   i s D b S h e e t = " 0 " / > < w o S h e e t P r o p s   s h e e t S t i d = " 1 2 "   i n t e r l i n e O n O f f = " 0 "   i n t e r l i n e C o l o r = " 0 "   i s D b S h e e t = " 0 " / > < w o S h e e t P r o p s   s h e e t S t i d = " 4 "   i n t e r l i n e O n O f f = " 0 "   i n t e r l i n e C o l o r = " 0 "   i s D b S h e e t = " 0 " / > < w o S h e e t P r o p s   s h e e t S t i d = " 6 "   i n t e r l i n e O n O f f = " 0 "   i n t e r l i n e C o l o r = " 0 "   i s D b S h e e t = " 0 " / > < w o S h e e t P r o p s   s h e e t S t i d = " 2 0 "   i n t e r l i n e O n O f f = " 0 "   i n t e r l i n e C o l o r = " 0 "   i s D b S h e e t = " 0 " / > < w o S h e e t P r o p s   s h e e t S t i d = " 2 1 "   i n t e r l i n e O n O f f = " 0 "   i n t e r l i n e C o l o r = " 0 "   i s D b S h e e t = " 0 " / > < w o S h e e t P r o p s   s h e e t S t i d = " 1 6 "   i n t e r l i n e O n O f f = " 0 "   i n t e r l i n e C o l o r = " 0 "   i s D b S h e e t = " 0 " / > < w o S h e e t P r o p s   s h e e t S t i d = " 1 9 "   i n t e r l i n e O n O f f = " 0 "   i n t e r l i n e C o l o r = " 0 "   i s D b S h e e t = " 0 " / > < / w o S h e e t s P r o p s > < w o B o o k P r o p s > < b o o k S e t t i n g s   i s F i l t e r S h a r e d = " 1 "   i s A u t o U p d a t e P a u s e d = " 0 "   f i l t e r T y p e = " c o n n " / > < / w o B o o k P r o p s > < / w o P r o p s > 
</file>

<file path=customXml/item3.xml>��< ? x m l   v e r s i o n = " 1 . 0 "   s t a n d a l o n e = " y e s " ? > < a l l o w E d i t U s e r   x m l n s = " h t t p s : / / w e b . w p s . c n / e t / 2 0 1 8 / m a i n "   x m l n s : s = " h t t p : / / s c h e m a s . o p e n x m l f o r m a t s . o r g / s p r e a d s h e e t m l / 2 0 0 6 / m a i n "   h a s I n v i s i b l e P r o p R a n g e = " 0 " > < r a n g e L i s t   s h e e t S t i d = " 1 5 "   m a s t e r = " " / > < r a n g e L i s t   s h e e t S t i d = " 1 2 "   m a s t e r = " " / > < r a n g e L i s t   s h e e t S t i d = " 4 "   m a s t e r = " " / > < r a n g e L i s t   s h e e t S t i d = " 6 "   m a s t e r = " " / > < r a n g e L i s t   s h e e t S t i d = " 2 0 "   m a s t e r = " " / > < r a n g e L i s t   s h e e t S t i d = " 2 1 "   m a s t e r = " " / > < r a n g e L i s t   s h e e t S t i d = " 1 6 "   m a s t e r = " " / > < r a n g e L i s t   s h e e t S t i d = " 1 9 "   m a s t e r = " " / > < / a l l o w E d i t U s e r > 
</file>

<file path=customXml/item4.xml>��< ? x m l   v e r s i o n = " 1 . 0 "   s t a n d a l o n e = " y e s " ? > < p i x e l a t o r s   x m l n s = " h t t p s : / / w e b . w p s . c n / e t / 2 0 1 8 / m a i n "   x m l n s : s = " h t t p : / / s c h e m a s . o p e n x m l f o r m a t s . o r g / s p r e a d s h e e t m l / 2 0 0 6 / m a i n " > < p i x e l a t o r L i s t   s h e e t S t i d = " 1 5 " / > < p i x e l a t o r L i s t   s h e e t S t i d = " 1 2 " / > < p i x e l a t o r L i s t   s h e e t S t i d = " 4 " / > < p i x e l a t o r L i s t   s h e e t S t i d = " 6 " / > < p i x e l a t o r L i s t   s h e e t S t i d = " 2 0 " / > < p i x e l a t o r L i s t   s h e e t S t i d = " 2 1 " / > < p i x e l a t o r L i s t   s h e e t S t i d = " 1 6 " / > < p i x e l a t o r L i s t   s h e e t S t i d = " 1 9 " / > < p i x e l a t o r L i s t   s h e e t S t i d = " 2 2 " / > < / 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Company>syxfzjhj</Company>
  <Application>WWO_openplatform_20210507165418-e6971cd0a6</Application>
  <HeadingPairs>
    <vt:vector size="2" baseType="variant">
      <vt:variant>
        <vt:lpstr>工作表</vt:lpstr>
      </vt:variant>
      <vt:variant>
        <vt:i4>8</vt:i4>
      </vt:variant>
    </vt:vector>
  </HeadingPairs>
  <TitlesOfParts>
    <vt:vector size="8" baseType="lpstr">
      <vt:lpstr>RWVUBT</vt:lpstr>
      <vt:lpstr>总表</vt:lpstr>
      <vt:lpstr>重点新开工项目</vt:lpstr>
      <vt:lpstr>重点续建项目</vt:lpstr>
      <vt:lpstr>重点预备项目</vt:lpstr>
      <vt:lpstr>重大前期项目</vt:lpstr>
      <vt:lpstr>独立市重点项目</vt:lpstr>
      <vt:lpstr>过渡表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ltj</dc:creator>
  <cp:lastModifiedBy>a</cp:lastModifiedBy>
  <dcterms:created xsi:type="dcterms:W3CDTF">2005-07-29T17:44:00Z</dcterms:created>
  <cp:lastPrinted>2020-07-31T10:20:00Z</cp:lastPrinted>
  <dcterms:modified xsi:type="dcterms:W3CDTF">2022-09-26T01:46:53Z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BDA11B4F074742F1BD35C4655FC96062</vt:lpwstr>
  </property>
</Properties>
</file>