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625" tabRatio="734" firstSheet="1" activeTab="1"/>
  </bookViews>
  <sheets>
    <sheet name="RWVUBT" sheetId="15" state="hidden" r:id="rId1"/>
    <sheet name="总表" sheetId="12" r:id="rId2"/>
    <sheet name="重点新开工项目" sheetId="4" r:id="rId3"/>
    <sheet name="重点续建项目" sheetId="6" r:id="rId4"/>
    <sheet name="重点预备项目" sheetId="20" r:id="rId5"/>
    <sheet name="重大前期项目" sheetId="21" r:id="rId6"/>
    <sheet name="独立市重点项目" sheetId="16" state="hidden" r:id="rId7"/>
    <sheet name="过渡表" sheetId="19" state="hidden" r:id="rId8"/>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xlnm._FilterDatabase" localSheetId="2" hidden="1">重点新开工项目!$C$1:$C$70</definedName>
    <definedName name="_xlnm._FilterDatabase" localSheetId="3" hidden="1">重点续建项目!$A$1:$R$34</definedName>
    <definedName name="_______________PA7">'[1]SW-TEO'!#REF!</definedName>
    <definedName name="______________PA7">'[1]SW-TEO'!#REF!</definedName>
    <definedName name="___PA8">'[1]SW-TEO'!#REF!</definedName>
    <definedName name="___PD1">'[1]SW-TEO'!#REF!</definedName>
    <definedName name="___PE12">'[1]SW-TEO'!#REF!</definedName>
    <definedName name="___PE13">'[1]SW-TEO'!#REF!</definedName>
    <definedName name="___PE6">'[1]SW-TEO'!#REF!</definedName>
    <definedName name="___PE7">'[1]SW-TEO'!#REF!</definedName>
    <definedName name="___PE8">'[1]SW-TEO'!#REF!</definedName>
    <definedName name="___PE9">'[1]SW-TEO'!#REF!</definedName>
    <definedName name="___PH1">'[1]SW-TEO'!#REF!</definedName>
    <definedName name="___PI1">'[1]SW-TEO'!#REF!</definedName>
    <definedName name="___PK1">'[1]SW-TEO'!#REF!</definedName>
    <definedName name="___PK3">'[1]SW-TEO'!#REF!</definedName>
    <definedName name="__PA8">'[1]SW-TEO'!#REF!</definedName>
    <definedName name="__PD1">'[1]SW-TEO'!#REF!</definedName>
    <definedName name="__PE12">'[1]SW-TEO'!#REF!</definedName>
    <definedName name="__PE13">'[1]SW-TEO'!#REF!</definedName>
    <definedName name="__PE6">'[1]SW-TEO'!#REF!</definedName>
    <definedName name="__PE7">'[1]SW-TEO'!#REF!</definedName>
    <definedName name="__PE8">'[1]SW-TEO'!#REF!</definedName>
    <definedName name="__PE9">'[1]SW-TEO'!#REF!</definedName>
    <definedName name="__PH1">'[1]SW-TEO'!#REF!</definedName>
    <definedName name="__PI1">'[1]SW-TEO'!#REF!</definedName>
    <definedName name="__PK1">'[1]SW-TEO'!#REF!</definedName>
    <definedName name="__PK3">'[1]SW-TEO'!#REF!</definedName>
    <definedName name="_21114" localSheetId="5">#REF!</definedName>
    <definedName name="_21114" localSheetId="4">#REF!</definedName>
    <definedName name="_21114">#REF!</definedName>
    <definedName name="_Fill" hidden="1">[2]eqpmad2!#REF!</definedName>
    <definedName name="_xlnm._FilterDatabase" localSheetId="6" hidden="1">独立市重点项目!$A$4:$AA$4</definedName>
    <definedName name="_xlnm._FilterDatabase" localSheetId="5" hidden="1">重大前期项目!$C$1:$C$17</definedName>
    <definedName name="_xlnm._FilterDatabase" localSheetId="4" hidden="1">#REF!</definedName>
    <definedName name="_xlnm._FilterDatabase" hidden="1">#REF!</definedName>
    <definedName name="_Order1" hidden="1">255</definedName>
    <definedName name="_Order2" hidden="1">255</definedName>
    <definedName name="_PA7">'[1]SW-TEO'!#REF!</definedName>
    <definedName name="_PA8">'[1]SW-TEO'!#REF!</definedName>
    <definedName name="_PD1">'[1]SW-TEO'!#REF!</definedName>
    <definedName name="_PE12">'[1]SW-TEO'!#REF!</definedName>
    <definedName name="_PE13">'[1]SW-TEO'!#REF!</definedName>
    <definedName name="_PE6">'[1]SW-TEO'!#REF!</definedName>
    <definedName name="_PE7">'[1]SW-TEO'!#REF!</definedName>
    <definedName name="_PE8">'[1]SW-TEO'!#REF!</definedName>
    <definedName name="_PE9">'[1]SW-TEO'!#REF!</definedName>
    <definedName name="_PH1">'[1]SW-TEO'!#REF!</definedName>
    <definedName name="_PI1">'[1]SW-TEO'!#REF!</definedName>
    <definedName name="_PK1">'[1]SW-TEO'!#REF!</definedName>
    <definedName name="_PK3">'[1]SW-TEO'!#REF!</definedName>
    <definedName name="A" localSheetId="5">#REF!</definedName>
    <definedName name="A" localSheetId="4">#REF!</definedName>
    <definedName name="A">#REF!</definedName>
    <definedName name="aa" localSheetId="5">#REF!</definedName>
    <definedName name="aa" localSheetId="4">#REF!</definedName>
    <definedName name="aa">#REF!</definedName>
    <definedName name="aiu_bottom">'[3]Financ. Overview'!#REF!</definedName>
    <definedName name="as">#N/A</definedName>
    <definedName name="data" localSheetId="5">#REF!</definedName>
    <definedName name="data" localSheetId="4">#REF!</definedName>
    <definedName name="data">#REF!</definedName>
    <definedName name="database2" localSheetId="5">#REF!</definedName>
    <definedName name="database2" localSheetId="4">#REF!</definedName>
    <definedName name="database2">#REF!</definedName>
    <definedName name="database3" localSheetId="5">#REF!</definedName>
    <definedName name="database3" localSheetId="4">#REF!</definedName>
    <definedName name="database3">#REF!</definedName>
    <definedName name="dss" localSheetId="5" hidden="1">#REF!</definedName>
    <definedName name="dss" localSheetId="4" hidden="1">#REF!</definedName>
    <definedName name="dss" hidden="1">#REF!</definedName>
    <definedName name="E206." localSheetId="5">#REF!</definedName>
    <definedName name="E206." localSheetId="4">#REF!</definedName>
    <definedName name="E206.">#REF!</definedName>
    <definedName name="eee" localSheetId="5">#REF!</definedName>
    <definedName name="eee" localSheetId="4">#REF!</definedName>
    <definedName name="eee">#REF!</definedName>
    <definedName name="fff" localSheetId="5">#REF!</definedName>
    <definedName name="fff" localSheetId="4">#REF!</definedName>
    <definedName name="fff">#REF!</definedName>
    <definedName name="FRC">[4]Main!$C$9</definedName>
    <definedName name="gxxe2003">'[5]P1012001'!$A$6:$E$117</definedName>
    <definedName name="gxxe20032">'[5]P1012001'!$A$6:$E$117</definedName>
    <definedName name="hhhh" localSheetId="5">#REF!</definedName>
    <definedName name="hhhh" localSheetId="4">#REF!</definedName>
    <definedName name="hhhh">#REF!</definedName>
    <definedName name="hostfee">'[3]Financ. Overview'!$H$12</definedName>
    <definedName name="hraiu_bottom">'[3]Financ. Overview'!#REF!</definedName>
    <definedName name="hvac">'[3]Financ. Overview'!#REF!</definedName>
    <definedName name="HWSheet">1</definedName>
    <definedName name="kkkk" localSheetId="5">#REF!</definedName>
    <definedName name="kkkk" localSheetId="4">#REF!</definedName>
    <definedName name="kkkk">#REF!</definedName>
    <definedName name="Module.Prix_SMC" localSheetId="5">[6]!Module.Prix_SMC</definedName>
    <definedName name="Module.Prix_SMC" localSheetId="4">[7]!Module.Prix_SMC</definedName>
    <definedName name="Module.Prix_SMC">[8]!Module.Prix_SMC</definedName>
    <definedName name="OS">[9]Open!#REF!</definedName>
    <definedName name="pr_toolbox">[3]Toolbox!$A$3:$I$80</definedName>
    <definedName name="_xlnm.Print_Area" localSheetId="2">重点新开工项目!$A$1:$P$22</definedName>
    <definedName name="_xlnm.Print_Area" localSheetId="3">重点续建项目!$A:$R</definedName>
    <definedName name="_xlnm.Print_Area" hidden="1">#N/A</definedName>
    <definedName name="Print_Area_MI" localSheetId="5">#REF!</definedName>
    <definedName name="Print_Area_MI" localSheetId="4">#REF!</definedName>
    <definedName name="Print_Area_MI">#REF!</definedName>
    <definedName name="_xlnm.Print_Titles" localSheetId="5">重大前期项目!$3:$3</definedName>
    <definedName name="_xlnm.Print_Titles" localSheetId="2">重点新开工项目!$3:$4</definedName>
    <definedName name="_xlnm.Print_Titles" localSheetId="3">重点续建项目!$3:$4</definedName>
    <definedName name="_xlnm.Print_Titles" hidden="1">#N/A</definedName>
    <definedName name="Prix_SMC" localSheetId="5">[6]!Prix_SMC</definedName>
    <definedName name="Prix_SMC" localSheetId="4">[7]!Prix_SMC</definedName>
    <definedName name="Prix_SMC">[8]!Prix_SMC</definedName>
    <definedName name="rrrr" localSheetId="5">#REF!</definedName>
    <definedName name="rrrr" localSheetId="4">#REF!</definedName>
    <definedName name="rrrr">#REF!</definedName>
    <definedName name="s" localSheetId="5">#REF!</definedName>
    <definedName name="s" localSheetId="4">#REF!</definedName>
    <definedName name="s">#REF!</definedName>
    <definedName name="s_c_list">[10]Toolbox!$A$7:$H$969</definedName>
    <definedName name="SCG">'[11]G.1R-Shou COP Gf'!#REF!</definedName>
    <definedName name="sdlfee">'[3]Financ. Overview'!$H$13</definedName>
    <definedName name="sfeggsafasfas" localSheetId="5">#REF!</definedName>
    <definedName name="sfeggsafasfas" localSheetId="4">#REF!</definedName>
    <definedName name="sfeggsafasfas">#REF!</definedName>
    <definedName name="solar_ratio" localSheetId="5">'[12]POWER ASSUMPTIONS'!$H$7</definedName>
    <definedName name="solar_ratio" localSheetId="4">'[13]POWER ASSUMPTIONS'!$H$7</definedName>
    <definedName name="solar_ratio">'[14]POWER ASSUMPTIONS'!$H$7</definedName>
    <definedName name="ss" localSheetId="5">#REF!</definedName>
    <definedName name="ss" localSheetId="4">#REF!</definedName>
    <definedName name="ss">#REF!</definedName>
    <definedName name="ss7fee">'[3]Financ. Overview'!$H$18</definedName>
    <definedName name="subsfee">'[3]Financ. Overview'!$H$14</definedName>
    <definedName name="toolbox">[15]Toolbox!$C$5:$T$1578</definedName>
    <definedName name="ttt" localSheetId="5">#REF!</definedName>
    <definedName name="ttt" localSheetId="4">#REF!</definedName>
    <definedName name="ttt">#REF!</definedName>
    <definedName name="tttt" localSheetId="5">#REF!</definedName>
    <definedName name="tttt" localSheetId="4">#REF!</definedName>
    <definedName name="tttt">#REF!</definedName>
    <definedName name="V5.1Fee">'[3]Financ. Overview'!$H$15</definedName>
    <definedName name="www" localSheetId="5">#REF!</definedName>
    <definedName name="www" localSheetId="4">#REF!</definedName>
    <definedName name="www">#REF!</definedName>
    <definedName name="yyyy" localSheetId="5">#REF!</definedName>
    <definedName name="yyyy" localSheetId="4">#REF!</definedName>
    <definedName name="yyyy">#REF!</definedName>
    <definedName name="Z32_Cost_red">'[3]Financ. Overview'!#REF!</definedName>
    <definedName name="本级标准收入2004年">[16]本年收入合计!$E$4:$E$184</definedName>
    <definedName name="拨款汇总_合计" localSheetId="5">SUM([17]汇总!#REF!)</definedName>
    <definedName name="拨款汇总_合计" localSheetId="4">SUM([17]汇总!#REF!)</definedName>
    <definedName name="拨款汇总_合计">SUM([18]汇总!#REF!)</definedName>
    <definedName name="财力" localSheetId="5">#REF!</definedName>
    <definedName name="财力" localSheetId="4">#REF!</definedName>
    <definedName name="财力">#REF!</definedName>
    <definedName name="财政供养人员增幅2004年">[19]财政供养人员增幅!$E$6</definedName>
    <definedName name="财政供养人员增幅2004年分县">[19]财政供养人员增幅!$E$4:$E$184</definedName>
    <definedName name="村级标准支出">[20]村级支出!$E$4:$E$184</definedName>
    <definedName name="大多数" localSheetId="5">[21]XL4Poppy!$A$15</definedName>
    <definedName name="大多数" localSheetId="4">[22]XL4Poppy!$A$15</definedName>
    <definedName name="大多数">[23]XL4Poppy!$A$15</definedName>
    <definedName name="大幅度" localSheetId="5">#REF!</definedName>
    <definedName name="大幅度" localSheetId="4">#REF!</definedName>
    <definedName name="大幅度">#REF!</definedName>
    <definedName name="地区名称">[24]封面!#REF!</definedName>
    <definedName name="第二产业分县2003年">[25]GDP!$G$4:$G$184</definedName>
    <definedName name="第二产业合计2003年">[25]GDP!$G$4</definedName>
    <definedName name="第三产业分县2003年">[25]GDP!$H$4:$H$184</definedName>
    <definedName name="第三产业合计2003年">[25]GDP!$H$4</definedName>
    <definedName name="防洪标准" localSheetId="5">'[26]#REF!'!$O$2:$O$4</definedName>
    <definedName name="防洪标准" localSheetId="4">'[27]#REF!'!$O$2:$O$4</definedName>
    <definedName name="防洪标准">'[28]#REF!'!$O$2:$O$4</definedName>
    <definedName name="防洪标准1" localSheetId="5">'[26]#REF!'!$P$2:$P$5</definedName>
    <definedName name="防洪标准1" localSheetId="4">'[27]#REF!'!$P$2:$P$5</definedName>
    <definedName name="防洪标准1">'[28]#REF!'!$P$2:$P$5</definedName>
    <definedName name="防洪标准2" localSheetId="5">'[26]#REF!'!$Q$2:$Q$4</definedName>
    <definedName name="防洪标准2" localSheetId="4">'[27]#REF!'!$Q$2:$Q$4</definedName>
    <definedName name="防洪标准2">'[28]#REF!'!$Q$2:$Q$4</definedName>
    <definedName name="耕地占用税分县2003年">[29]一般预算收入!$U$4:$U$184</definedName>
    <definedName name="耕地占用税合计2003年">[29]一般预算收入!$U$4</definedName>
    <definedName name="工程" localSheetId="5">'[26]#REF!'!$G$2:$G$6</definedName>
    <definedName name="工程" localSheetId="4">'[27]#REF!'!$G$2:$G$6</definedName>
    <definedName name="工程">'[28]#REF!'!$G$2:$G$6</definedName>
    <definedName name="工程1" localSheetId="5">'[30]#REF!'!$G$2:$G$6</definedName>
    <definedName name="工程1" localSheetId="4">'[31]#REF!'!$G$2:$G$6</definedName>
    <definedName name="工程1">'[32]#REF!'!$G$2:$G$6</definedName>
    <definedName name="工商税收2004年">[33]工商税收!$S$4:$S$184</definedName>
    <definedName name="工商税收合计2004年">[33]工商税收!$S$4</definedName>
    <definedName name="公检法司部门编制数">[34]公检法司编制!$E$4:$E$184</definedName>
    <definedName name="公用标准支出">[35]合计!$E$4:$E$184</definedName>
    <definedName name="规划进程" localSheetId="5">'[26]#REF!'!$L$2:$L$5</definedName>
    <definedName name="规划进程" localSheetId="4">'[27]#REF!'!$L$2:$L$5</definedName>
    <definedName name="规划进程">'[28]#REF!'!$L$2:$L$5</definedName>
    <definedName name="规划性质" localSheetId="5">'[26]#REF!'!$K$2:$K$6</definedName>
    <definedName name="规划性质" localSheetId="4">'[27]#REF!'!$K$2:$K$6</definedName>
    <definedName name="规划性质">'[28]#REF!'!$K$2:$K$6</definedName>
    <definedName name="河段" localSheetId="5">'[26]#REF!'!$I$2:$I$5</definedName>
    <definedName name="河段" localSheetId="4">'[27]#REF!'!$I$2:$I$5</definedName>
    <definedName name="河段">'[28]#REF!'!$I$2:$I$5</definedName>
    <definedName name="河流管理机构" localSheetId="5">'[26]#REF!'!$T$2:$T$4</definedName>
    <definedName name="河流管理机构" localSheetId="4">'[27]#REF!'!$T$2:$T$4</definedName>
    <definedName name="河流管理机构">'[28]#REF!'!$T$2:$T$4</definedName>
    <definedName name="河流属性" localSheetId="5">'[26]#REF!'!$H$2:$H$2</definedName>
    <definedName name="河流属性" localSheetId="4">'[27]#REF!'!$H$2:$H$2</definedName>
    <definedName name="河流属性">'[28]#REF!'!$H$2:$H$2</definedName>
    <definedName name="河流所在" localSheetId="5">'[26]#REF!'!$S$2:$S$5</definedName>
    <definedName name="河流所在" localSheetId="4">'[27]#REF!'!$S$2:$S$5</definedName>
    <definedName name="河流所在">'[28]#REF!'!$S$2:$S$5</definedName>
    <definedName name="洪灾损失" localSheetId="5">'[26]#REF!'!$R$2:$R$8</definedName>
    <definedName name="洪灾损失" localSheetId="4">'[27]#REF!'!$R$2:$R$8</definedName>
    <definedName name="洪灾损失">'[28]#REF!'!$R$2:$R$8</definedName>
    <definedName name="汇率" localSheetId="5">#REF!</definedName>
    <definedName name="汇率" localSheetId="4">#REF!</definedName>
    <definedName name="汇率">#REF!</definedName>
    <definedName name="建设状态" localSheetId="5">'[26]#REF!'!$J$2:$J$3</definedName>
    <definedName name="建设状态" localSheetId="4">'[27]#REF!'!$J$2:$J$3</definedName>
    <definedName name="建设状态">'[28]#REF!'!$J$2:$J$3</definedName>
    <definedName name="科目编码">[36]编码!$A$2:$A$145</definedName>
    <definedName name="流域" localSheetId="5">'[26]#REF!'!$C$2:$C$11</definedName>
    <definedName name="流域" localSheetId="4">'[27]#REF!'!$C$2:$C$11</definedName>
    <definedName name="流域">'[28]#REF!'!$C$2:$C$11</definedName>
    <definedName name="农业人口2003年">[37]农业人口!$E$4:$E$184</definedName>
    <definedName name="农业税分县2003年">[29]一般预算收入!$S$4:$S$184</definedName>
    <definedName name="农业税合计2003年">[29]一般预算收入!$S$4</definedName>
    <definedName name="农业特产税分县2003年">[29]一般预算收入!$T$4:$T$184</definedName>
    <definedName name="农业特产税合计2003年">[29]一般预算收入!$T$4</definedName>
    <definedName name="农业用地面积">[38]农业用地!$E$4:$E$184</definedName>
    <definedName name="契税分县2003年">[29]一般预算收入!$V$4:$V$184</definedName>
    <definedName name="契税合计2003年">[29]一般预算收入!$V$4</definedName>
    <definedName name="前期工作" localSheetId="5">'[26]#REF!'!$M$2:$M$5</definedName>
    <definedName name="前期工作" localSheetId="4">'[27]#REF!'!$M$2:$M$5</definedName>
    <definedName name="前期工作">'[28]#REF!'!$M$2:$M$5</definedName>
    <definedName name="前期进展" localSheetId="5">'[26]#REF!'!$N$2:$N$4</definedName>
    <definedName name="前期进展" localSheetId="4">'[27]#REF!'!$N$2:$N$4</definedName>
    <definedName name="前期进展">'[28]#REF!'!$N$2:$N$4</definedName>
    <definedName name="全额差额比例">'[39]C01-1'!#REF!</definedName>
    <definedName name="人员标准支出">[40]人员支出!$E$4:$E$184</definedName>
    <definedName name="生产列1" localSheetId="5">#REF!</definedName>
    <definedName name="生产列1" localSheetId="4">#REF!</definedName>
    <definedName name="生产列1">#REF!</definedName>
    <definedName name="生产列11" localSheetId="5">#REF!</definedName>
    <definedName name="生产列11" localSheetId="4">#REF!</definedName>
    <definedName name="生产列11">#REF!</definedName>
    <definedName name="生产列15" localSheetId="5">#REF!</definedName>
    <definedName name="生产列15" localSheetId="4">#REF!</definedName>
    <definedName name="生产列15">#REF!</definedName>
    <definedName name="生产列16" localSheetId="5">#REF!</definedName>
    <definedName name="生产列16" localSheetId="4">#REF!</definedName>
    <definedName name="生产列16">#REF!</definedName>
    <definedName name="生产列17" localSheetId="5">#REF!</definedName>
    <definedName name="生产列17" localSheetId="4">#REF!</definedName>
    <definedName name="生产列17">#REF!</definedName>
    <definedName name="生产列19" localSheetId="5">#REF!</definedName>
    <definedName name="生产列19" localSheetId="4">#REF!</definedName>
    <definedName name="生产列19">#REF!</definedName>
    <definedName name="生产列2" localSheetId="5">#REF!</definedName>
    <definedName name="生产列2" localSheetId="4">#REF!</definedName>
    <definedName name="生产列2">#REF!</definedName>
    <definedName name="生产列20" localSheetId="5">#REF!</definedName>
    <definedName name="生产列20" localSheetId="4">#REF!</definedName>
    <definedName name="生产列20">#REF!</definedName>
    <definedName name="生产列3" localSheetId="5">#REF!</definedName>
    <definedName name="生产列3" localSheetId="4">#REF!</definedName>
    <definedName name="生产列3">#REF!</definedName>
    <definedName name="生产列4" localSheetId="5">#REF!</definedName>
    <definedName name="生产列4" localSheetId="4">#REF!</definedName>
    <definedName name="生产列4">#REF!</definedName>
    <definedName name="生产列5" localSheetId="5">#REF!</definedName>
    <definedName name="生产列5" localSheetId="4">#REF!</definedName>
    <definedName name="生产列5">#REF!</definedName>
    <definedName name="生产列6" localSheetId="5">#REF!</definedName>
    <definedName name="生产列6" localSheetId="4">#REF!</definedName>
    <definedName name="生产列6">#REF!</definedName>
    <definedName name="生产列7" localSheetId="5">#REF!</definedName>
    <definedName name="生产列7" localSheetId="4">#REF!</definedName>
    <definedName name="生产列7">#REF!</definedName>
    <definedName name="生产列8" localSheetId="5">#REF!</definedName>
    <definedName name="生产列8" localSheetId="4">#REF!</definedName>
    <definedName name="生产列8">#REF!</definedName>
    <definedName name="生产列9" localSheetId="5">#REF!</definedName>
    <definedName name="生产列9" localSheetId="4">#REF!</definedName>
    <definedName name="生产列9">#REF!</definedName>
    <definedName name="生产期" localSheetId="5">#REF!</definedName>
    <definedName name="生产期" localSheetId="4">#REF!</definedName>
    <definedName name="生产期">#REF!</definedName>
    <definedName name="生产期1" localSheetId="5">#REF!</definedName>
    <definedName name="生产期1" localSheetId="4">#REF!</definedName>
    <definedName name="生产期1">#REF!</definedName>
    <definedName name="生产期11" localSheetId="5">#REF!</definedName>
    <definedName name="生产期11" localSheetId="4">#REF!</definedName>
    <definedName name="生产期11">#REF!</definedName>
    <definedName name="生产期123" localSheetId="5">#REF!</definedName>
    <definedName name="生产期123" localSheetId="4">#REF!</definedName>
    <definedName name="生产期123">#REF!</definedName>
    <definedName name="生产期15" localSheetId="5">#REF!</definedName>
    <definedName name="生产期15" localSheetId="4">#REF!</definedName>
    <definedName name="生产期15">#REF!</definedName>
    <definedName name="生产期16" localSheetId="5">#REF!</definedName>
    <definedName name="生产期16" localSheetId="4">#REF!</definedName>
    <definedName name="生产期16">#REF!</definedName>
    <definedName name="生产期17" localSheetId="5">#REF!</definedName>
    <definedName name="生产期17" localSheetId="4">#REF!</definedName>
    <definedName name="生产期17">#REF!</definedName>
    <definedName name="生产期19" localSheetId="5">#REF!</definedName>
    <definedName name="生产期19" localSheetId="4">#REF!</definedName>
    <definedName name="生产期19">#REF!</definedName>
    <definedName name="生产期2" localSheetId="5">#REF!</definedName>
    <definedName name="生产期2" localSheetId="4">#REF!</definedName>
    <definedName name="生产期2">#REF!</definedName>
    <definedName name="生产期20" localSheetId="5">#REF!</definedName>
    <definedName name="生产期20" localSheetId="4">#REF!</definedName>
    <definedName name="生产期20">#REF!</definedName>
    <definedName name="生产期3" localSheetId="5">#REF!</definedName>
    <definedName name="生产期3" localSheetId="4">#REF!</definedName>
    <definedName name="生产期3">#REF!</definedName>
    <definedName name="生产期4" localSheetId="5">#REF!</definedName>
    <definedName name="生产期4" localSheetId="4">#REF!</definedName>
    <definedName name="生产期4">#REF!</definedName>
    <definedName name="生产期5" localSheetId="5">#REF!</definedName>
    <definedName name="生产期5" localSheetId="4">#REF!</definedName>
    <definedName name="生产期5">#REF!</definedName>
    <definedName name="生产期6" localSheetId="5">#REF!</definedName>
    <definedName name="生产期6" localSheetId="4">#REF!</definedName>
    <definedName name="生产期6">#REF!</definedName>
    <definedName name="生产期7" localSheetId="5">#REF!</definedName>
    <definedName name="生产期7" localSheetId="4">#REF!</definedName>
    <definedName name="生产期7">#REF!</definedName>
    <definedName name="生产期8" localSheetId="5">#REF!</definedName>
    <definedName name="生产期8" localSheetId="4">#REF!</definedName>
    <definedName name="生产期8">#REF!</definedName>
    <definedName name="生产期9" localSheetId="5">#REF!</definedName>
    <definedName name="生产期9" localSheetId="4">#REF!</definedName>
    <definedName name="生产期9">#REF!</definedName>
    <definedName name="省" localSheetId="5">'[26]#REF!'!$B$2:$B$38</definedName>
    <definedName name="省" localSheetId="4">'[27]#REF!'!$B$2:$B$38</definedName>
    <definedName name="省">'[28]#REF!'!$B$2:$B$38</definedName>
    <definedName name="事业发展支出">[41]事业发展!$E$4:$E$184</definedName>
    <definedName name="是" localSheetId="5">#REF!</definedName>
    <definedName name="是" localSheetId="4">#REF!</definedName>
    <definedName name="是">#REF!</definedName>
    <definedName name="水系" localSheetId="5">'[26]#REF!'!$V$2:$V$46</definedName>
    <definedName name="水系" localSheetId="4">'[27]#REF!'!$V$2:$V$46</definedName>
    <definedName name="水系">'[28]#REF!'!$V$2:$V$46</definedName>
    <definedName name="位次d">[42]四月份月报!#REF!</definedName>
    <definedName name="乡镇个数">[43]行政区划!$D$6:$D$184</definedName>
    <definedName name="项目分类" localSheetId="5">'[26]#REF!'!$F$2:$F$5</definedName>
    <definedName name="项目分类" localSheetId="4">'[27]#REF!'!$F$2:$F$5</definedName>
    <definedName name="项目分类">'[28]#REF!'!$F$2:$F$5</definedName>
    <definedName name="项目序号" localSheetId="5">'[26]#REF!'!$U$2:$U$31</definedName>
    <definedName name="项目序号" localSheetId="4">'[27]#REF!'!$U$2:$U$31</definedName>
    <definedName name="项目序号">'[28]#REF!'!$U$2:$U$31</definedName>
    <definedName name="行政管理部门编制数">[34]行政编制!$E$4:$E$184</definedName>
    <definedName name="性别">[44]基础编码!$H$2:$H$3</definedName>
    <definedName name="学历">[44]基础编码!$S$2:$S$9</definedName>
    <definedName name="一般预算收入2002年">'[45]2002年一般预算收入'!$AC$4:$AC$184</definedName>
    <definedName name="一般预算收入2003年">[29]一般预算收入!$AD$4:$AD$184</definedName>
    <definedName name="一般预算收入合计2003年">[29]一般预算收入!$AC$4</definedName>
    <definedName name="一级区" localSheetId="5">'[26]#REF!'!$D$2:$D$8</definedName>
    <definedName name="一级区" localSheetId="4">'[27]#REF!'!$D$2:$D$8</definedName>
    <definedName name="一级区">'[28]#REF!'!$D$2:$D$8</definedName>
    <definedName name="支出">'[46]P1012001'!$A$6:$E$117</definedName>
    <definedName name="中国" localSheetId="5">#REF!</definedName>
    <definedName name="中国" localSheetId="4">#REF!</definedName>
    <definedName name="中国">#REF!</definedName>
    <definedName name="中小学生人数2003年">[47]中小学生!$E$4:$E$184</definedName>
    <definedName name="总人口2003年">[48]总人口!$E$4:$E$184</definedName>
    <definedName name="전" localSheetId="5">#REF!</definedName>
    <definedName name="전" localSheetId="4">#REF!</definedName>
    <definedName name="전">#REF!</definedName>
    <definedName name="주택사업본부" localSheetId="5">#REF!</definedName>
    <definedName name="주택사업본부" localSheetId="4">#REF!</definedName>
    <definedName name="주택사업본부">#REF!</definedName>
    <definedName name="철구사업본부" localSheetId="5">#REF!</definedName>
    <definedName name="철구사업본부" localSheetId="4">#REF!</definedName>
    <definedName name="철구사업본부">#REF!</definedName>
    <definedName name="_xlnm.Print_Titles" localSheetId="4">重点预备项目!$3:$4</definedName>
  </definedNames>
  <calcPr calcId="144525"/>
</workbook>
</file>

<file path=xl/comments1.xml><?xml version="1.0" encoding="utf-8"?>
<comments xmlns="http://schemas.openxmlformats.org/spreadsheetml/2006/main">
  <authors>
    <author>李火华</author>
  </authors>
  <commentList>
    <comment ref="E15" authorId="0">
      <text>
        <r>
          <rPr>
            <b/>
            <sz val="9"/>
            <rFont val="宋体"/>
            <charset val="134"/>
          </rPr>
          <t>李火华:</t>
        </r>
        <r>
          <rPr>
            <sz val="9"/>
            <rFont val="宋体"/>
            <charset val="134"/>
          </rPr>
          <t xml:space="preserve">
2022年建设内容包括：①不锈钢示范区近期第一阶段工程4080万元②垃圾中转站工程：总投资500万元。③不锈钢示范区中期工程3500万元。④新无名支七路道路工程420万元⑤其他土石方工程，2022年计划投资500万。</t>
        </r>
      </text>
    </comment>
  </commentList>
</comments>
</file>

<file path=xl/sharedStrings.xml><?xml version="1.0" encoding="utf-8"?>
<sst xmlns="http://schemas.openxmlformats.org/spreadsheetml/2006/main" count="550" uniqueCount="378">
  <si>
    <r>
      <rPr>
        <b/>
        <sz val="16"/>
        <rFont val="宋体"/>
        <charset val="134"/>
      </rPr>
      <t>松阳县各责任单位完成重点建设项目投资计划完成</t>
    </r>
    <r>
      <rPr>
        <b/>
        <sz val="16"/>
        <rFont val="黑体"/>
        <charset val="134"/>
      </rPr>
      <t>进度表</t>
    </r>
    <r>
      <rPr>
        <b/>
        <sz val="16"/>
        <rFont val="宋体"/>
        <charset val="134"/>
      </rPr>
      <t>（</t>
    </r>
    <r>
      <rPr>
        <b/>
        <sz val="16"/>
        <rFont val="Times New Roman"/>
        <charset val="134"/>
      </rPr>
      <t>1-8</t>
    </r>
    <r>
      <rPr>
        <b/>
        <sz val="16"/>
        <rFont val="宋体"/>
        <charset val="134"/>
      </rPr>
      <t>月）</t>
    </r>
  </si>
  <si>
    <t>投资单位：万元</t>
  </si>
  <si>
    <t>序号</t>
  </si>
  <si>
    <t>责任单位</t>
  </si>
  <si>
    <t>项目个数</t>
  </si>
  <si>
    <t>2022年计划投资</t>
  </si>
  <si>
    <t>1-8月计划投资</t>
  </si>
  <si>
    <t>1-8月实际完成投资</t>
  </si>
  <si>
    <t>完成年度计划进度（%）</t>
  </si>
  <si>
    <t>1-8月计划完成率（%）</t>
  </si>
  <si>
    <t>合　　　计</t>
  </si>
  <si>
    <t>水利局</t>
  </si>
  <si>
    <t>自然资源和规划局</t>
  </si>
  <si>
    <t>开发区管委会</t>
  </si>
  <si>
    <t>交通局</t>
  </si>
  <si>
    <t>建设局</t>
  </si>
  <si>
    <t>文广旅体局</t>
  </si>
  <si>
    <t>铁办</t>
  </si>
  <si>
    <t>发改局</t>
  </si>
  <si>
    <t>教育局</t>
  </si>
  <si>
    <t>卫生健康局</t>
  </si>
  <si>
    <t>水投公司</t>
  </si>
  <si>
    <t>2022年1-8月县重点新开工建设项目进度表</t>
  </si>
  <si>
    <t>单位：万元</t>
  </si>
  <si>
    <t>项　目　名　称</t>
  </si>
  <si>
    <t>总指挥</t>
  </si>
  <si>
    <t>建设规模及建设内容</t>
  </si>
  <si>
    <t>计划总投资</t>
  </si>
  <si>
    <t>投资计划</t>
  </si>
  <si>
    <r>
      <rPr>
        <sz val="10"/>
        <rFont val="Times New Roman"/>
        <charset val="134"/>
      </rPr>
      <t>1</t>
    </r>
    <r>
      <rPr>
        <sz val="10"/>
        <rFont val="宋体"/>
        <charset val="134"/>
      </rPr>
      <t>－</t>
    </r>
    <r>
      <rPr>
        <sz val="10"/>
        <rFont val="Times New Roman"/>
        <charset val="134"/>
      </rPr>
      <t>8</t>
    </r>
    <r>
      <rPr>
        <sz val="10"/>
        <rFont val="宋体"/>
        <charset val="134"/>
      </rPr>
      <t>月实际完成投资</t>
    </r>
  </si>
  <si>
    <t>计划完成情况（%）</t>
  </si>
  <si>
    <t>形象进度</t>
  </si>
  <si>
    <t>综合评价</t>
  </si>
  <si>
    <r>
      <rPr>
        <sz val="10"/>
        <rFont val="Times New Roman"/>
        <charset val="134"/>
      </rPr>
      <t>1</t>
    </r>
    <r>
      <rPr>
        <sz val="10"/>
        <rFont val="宋体"/>
        <charset val="134"/>
      </rPr>
      <t>－</t>
    </r>
    <r>
      <rPr>
        <sz val="10"/>
        <rFont val="Times New Roman"/>
        <charset val="134"/>
      </rPr>
      <t>8</t>
    </r>
    <r>
      <rPr>
        <sz val="10"/>
        <rFont val="宋体"/>
        <charset val="134"/>
      </rPr>
      <t>月计划投资</t>
    </r>
  </si>
  <si>
    <t>完成年度计划</t>
  </si>
  <si>
    <t>完成1－8月计划</t>
  </si>
  <si>
    <t>年度主要建设内容及工程形象进度计划</t>
  </si>
  <si>
    <t>本月止实际完成形象</t>
  </si>
  <si>
    <t>进度评估</t>
  </si>
  <si>
    <t>2022年全域土地整治和生态修复项目</t>
  </si>
  <si>
    <t>张尚军</t>
  </si>
  <si>
    <t>垦造耕地项目1500亩（水田1000亩，旱地500亩），旱改水项目500亩，建设用地复垦200亩</t>
  </si>
  <si>
    <t>1月开工，12月完工</t>
  </si>
  <si>
    <t>垦造耕地县级验收384亩,建设用地复垦537亩（23个垦造耕地项目立项面积约1211亩，7个旱改水项目立项面积约114亩）</t>
  </si>
  <si>
    <t>江南社区</t>
  </si>
  <si>
    <t>梁海刚</t>
  </si>
  <si>
    <t>实施面积约29.22公顷，总用地面积22.85万平方米，总建筑面积41.49万平方米，新建安置房、人才公寓、邻里中心、商办公寓楼、瓦窑遗址公园、滨溪生态公园等</t>
  </si>
  <si>
    <t>未开工</t>
  </si>
  <si>
    <t>6月完成拆迁，9月开工，土方开挖</t>
  </si>
  <si>
    <t>实施方案完成省级备案；推进房屋征迁工作，完成控规方案调整，拟滨河公园区块先行开工</t>
  </si>
  <si>
    <t>第二污水处理厂工程</t>
  </si>
  <si>
    <t>杨健勇</t>
  </si>
  <si>
    <t>新增用地约75亩，总建筑面积13271平方米，总规模12万立方米/天，一期工程6万立方米/天</t>
  </si>
  <si>
    <t>9月开工</t>
  </si>
  <si>
    <t>开工建设</t>
  </si>
  <si>
    <t>国家传统村落公园核心区绿色发展示范项目</t>
  </si>
  <si>
    <t>包括拯救老屋、古道修复提升、智慧乡村建设、农村生活污水提升、环境综合整治、古村复兴、传统村落门户、游客中转服务中心及停车场、乡村旅游（民宿）产业发展、精品农业基地创建和农村饮用水提升等项目</t>
  </si>
  <si>
    <t>1月开工</t>
  </si>
  <si>
    <t>三都乡：29个子项目全部开工，完成报账约350万元；四都乡18个项目已完成招投标，其中14个项目已开工，完成报账806.7万元</t>
  </si>
  <si>
    <t>赤寿生态工业区块二期第一阶段基础设施工程</t>
  </si>
  <si>
    <t>徐文杰</t>
  </si>
  <si>
    <t>近期规划开发用地约3500亩，建设内容包括道路、桥梁、给排水、强弱电、消防、挡墙、智能监控等基础设施工程</t>
  </si>
  <si>
    <t>6月开工，完成大部分土地征收，启动土石方平整</t>
  </si>
  <si>
    <t>土石方工程施工</t>
  </si>
  <si>
    <t>年产10万台智能全地形车、电动车及轻量化配件项目</t>
  </si>
  <si>
    <t>黄德慧</t>
  </si>
  <si>
    <t>总用地100亩，一期用地60亩，建设双机器人弧焊工作站及钣金、涂装、整车装配生产线等，二期用地40亩，建设整车装配线</t>
  </si>
  <si>
    <t>新增用地部分3月底开工，全年计划完成厂房、综合楼主体工程，部分设备进厂，完成总工程量的60%</t>
  </si>
  <si>
    <t>租赁耶米玛车间设备安装调试;新建区块暂不投资</t>
  </si>
  <si>
    <t>浙江新鑫冷链设备制造有限公司年产1800只冷链不锈钢罐式集装箱项目</t>
  </si>
  <si>
    <t>纪忠民</t>
  </si>
  <si>
    <t>总用地约46.71亩，总建筑面积约2.39万平方米，主要建设厂房、风雨堆场、压缩机房等</t>
  </si>
  <si>
    <t>3月开工，厂房主体基本完工</t>
  </si>
  <si>
    <t>厂房钢结构施工；综合楼地下室基础施工</t>
  </si>
  <si>
    <t>浙江牧行工贸有限公司年产200万套户外休闲家具项目</t>
  </si>
  <si>
    <t>刘坚强</t>
  </si>
  <si>
    <t>总用地约50亩，总建筑面积61269平方米，新建年产200万套户外休闲家具生产线</t>
  </si>
  <si>
    <t>1月开工，基本完成厂房主体</t>
  </si>
  <si>
    <t>厂房结构施工；办公楼结顶</t>
  </si>
  <si>
    <t>浙江润丰能源集团有限公司新能源电力电子产品智能制造产业项目（一期）</t>
  </si>
  <si>
    <t>刘金理</t>
  </si>
  <si>
    <t>总用地46.77亩，分两期实施，其中一期项目投资1亿元，用地26.78亩，新建8条光伏逆变器和1条储能逆变器生产线</t>
  </si>
  <si>
    <t>4月开工，厂房主体施工</t>
  </si>
  <si>
    <t>完成临时围挡</t>
  </si>
  <si>
    <t>浙江万鸿汽车零部件有限公司年产250万套汽车制动器衬片生产线项目</t>
  </si>
  <si>
    <t>陈忠华</t>
  </si>
  <si>
    <t>总用地40.78亩，年产250万套汽车制动器衬片生产线</t>
  </si>
  <si>
    <t>5月开工，完成厂房主体结构</t>
  </si>
  <si>
    <t>厂房、办公楼结构施工</t>
  </si>
  <si>
    <t>瓦窑文旅综合体</t>
  </si>
  <si>
    <t>总用地55亩（其中新建建筑建设用地面积约13亩，保留建筑建设用地面积约42亩），总建筑面积约33463平方米，主要建设集遗址公园、影视创作工坊、松阴市集、精品民宿度假酒店四大区块功能为一体的文旅综合体</t>
  </si>
  <si>
    <t>3月开工，完成建设用地挂牌出让和国有资产转让，启动项目建设</t>
  </si>
  <si>
    <t>新建区块基础施工；保留建筑区块8栋混凝土结构浇筑</t>
  </si>
  <si>
    <t>“松阳水网”—松古平原水系综合治理工程</t>
  </si>
  <si>
    <t>徐为民</t>
  </si>
  <si>
    <t>总用地185.55亩，综合治理河道78公里，新建引调水隧洞（管线）52公里</t>
  </si>
  <si>
    <t>3月开工水系连通部分。新建及改建隧洞6公里，河道治理3.5km</t>
  </si>
  <si>
    <t>跨松阴溪顶管段始发井灌注桩基施工，十三都源河道治理基础浇筑；五都源河道治理</t>
  </si>
  <si>
    <t>四都流域农田生态修复和提升工程</t>
  </si>
  <si>
    <t>温小运</t>
  </si>
  <si>
    <t>新建水库1座，总库容 278.2万立方米，水库规模为小（1）型</t>
  </si>
  <si>
    <t>8月开工</t>
  </si>
  <si>
    <t>下游河道治理工程先行开工</t>
  </si>
  <si>
    <t>小港综合治理工程（二期）</t>
  </si>
  <si>
    <t>综合治理河道22.81千米，其中新建堤防5.27千米、护岸2.83千米、滨水绿道24.01千米、堰坝6座、桥梁4座，堤防加高加固4.43千米，改造堰坝8座，景观节点8处</t>
  </si>
  <si>
    <t>2月开工，综合整治河道10公里</t>
  </si>
  <si>
    <t>上滩、洋坑埠头、二滩坝、牛角圩、西山段等基础开挖及挡墙砌筑</t>
  </si>
  <si>
    <t>古市医院医养中心项目</t>
  </si>
  <si>
    <t>总用地10亩，总建筑面积13800平方米，设置医养床位200床</t>
  </si>
  <si>
    <t>完成施工招标并开工建设</t>
  </si>
  <si>
    <t>职业中等专业学校产教融合中心大楼</t>
  </si>
  <si>
    <t>彭  敏</t>
  </si>
  <si>
    <t>总用地面积7458.4平方米，总建筑面积20980平方米，主要建设产教融合中心大楼及附属设施</t>
  </si>
  <si>
    <t>7月开工，完成二层主体框架</t>
  </si>
  <si>
    <t>基础垫层浇筑</t>
  </si>
  <si>
    <t>合　　　　计</t>
  </si>
  <si>
    <t>说明：“绿灯”表示进度达到计划目标，“黄灯”表示进度与计划有一定差距，“红灯”表示进度已经滞后。</t>
  </si>
  <si>
    <t>2022年1-8月县重点续建项目进度表</t>
  </si>
  <si>
    <t>1－8月实际完成投资</t>
  </si>
  <si>
    <t>2021年止累计完成投资</t>
  </si>
  <si>
    <t>自开工以来累计完成投资</t>
  </si>
  <si>
    <r>
      <rPr>
        <sz val="10"/>
        <rFont val="永中宋体"/>
        <charset val="134"/>
      </rPr>
      <t>完成总投资计划（</t>
    </r>
    <r>
      <rPr>
        <sz val="10"/>
        <rFont val="Times New Roman"/>
        <charset val="134"/>
      </rPr>
      <t>%</t>
    </r>
    <r>
      <rPr>
        <sz val="10"/>
        <rFont val="永中宋体"/>
        <charset val="134"/>
      </rPr>
      <t>）</t>
    </r>
  </si>
  <si>
    <t>1－8月计划投资</t>
  </si>
  <si>
    <t>衢丽铁路（松阳至丽水）松阳段</t>
  </si>
  <si>
    <t>衢丽铁路松阳段全长24.1千米</t>
  </si>
  <si>
    <t>实施路基、桥梁、隧道施工</t>
  </si>
  <si>
    <t>活源斜井正洞掘进约1100米;二标清路特大桥、东坞特大桥、岩西大桥、包安山特大桥桩基施工，杨山、松阴、头杆岭、郑弄口等隧道洞口施工</t>
  </si>
  <si>
    <t>仙居至庆元公路松阳县水南至枫坪段工程（西竹玉公路）</t>
  </si>
  <si>
    <t>交通运输局</t>
  </si>
  <si>
    <t>廖宝云</t>
  </si>
  <si>
    <t>二级公路，主线全长约37.36千米，其中新建段长约34.71千米，同步建设小竹溪连接线约0.35千米</t>
  </si>
  <si>
    <t>实施路基、路面、桥梁、隧道等工程</t>
  </si>
  <si>
    <t>第一合同段：路基工程（不含市政拼宽段）完成99.8%；路面工程完成75 %；桥梁完成99.2%；市口隧道完成99.90%；第二合同段：路基工程完成81.5%；桥梁完成82%，隧道工程完成72.9%，竹源隧道、周岭根隧道、黄埠坞隧道全面施工</t>
  </si>
  <si>
    <t>235国道松阳段改建工程</t>
  </si>
  <si>
    <t>潘永水</t>
  </si>
  <si>
    <t>二级公路，路线全长31.5千米</t>
  </si>
  <si>
    <t>路基工程完成59.3%，桥梁工程完成44.4%，隧道工程完成28.7%；西山隧道、石仓隧道、大阳岭隧道进洞开挖</t>
  </si>
  <si>
    <t>智能装备制造产业项目</t>
  </si>
  <si>
    <t>陈建广</t>
  </si>
  <si>
    <t>规划用地580亩，一期用地119.5亩，主要建设16幢厂房及1幢办公物业综合楼；二期用地153亩，主要建设16幢厂房、6幢宿舍楼及1幢综合楼</t>
  </si>
  <si>
    <t>一期一阶段所有厂房建成，二阶段117.38亩16幢厂房启动施工建设</t>
  </si>
  <si>
    <t>一期1-16号楼、综合楼竣工；二期厂房基础、主体施工</t>
  </si>
  <si>
    <t>宝丰钢业集团有限公司不锈钢智能化产业园项目</t>
  </si>
  <si>
    <t>用地面积283.8亩，总建筑面积约30万平方米，建设车间4幢、办公楼、仓库等</t>
  </si>
  <si>
    <t>部分车间试生产，办公楼结顶，部分附属设施完工</t>
  </si>
  <si>
    <t>盘管车间试生产；制管车间设备安装。厂区管道、道路施工</t>
  </si>
  <si>
    <t>浙江云中马股份有限公司新增年产5.0万吨革基坯布生产线项目</t>
  </si>
  <si>
    <t>毛胜法</t>
  </si>
  <si>
    <t>项目新增用地82.3亩，建筑面积约6.5万平方米，新建3幢车间</t>
  </si>
  <si>
    <t>完成部分建设并试生产</t>
  </si>
  <si>
    <t>厂房基本完工，门窗框安装及内外墙粉刷</t>
  </si>
  <si>
    <t>浙江新创泰业不锈钢有限公司年产12万吨不锈钢管项目</t>
  </si>
  <si>
    <t>诸跃波</t>
  </si>
  <si>
    <t>总用地178亩，总建筑面积约10.2万平方米，形成年产12万吨不锈钢管及制品生产能力</t>
  </si>
  <si>
    <t>基本建成投产</t>
  </si>
  <si>
    <t>4幢厂房完工，设备安装。综合楼外墙粉刷，部分车间试生产，污水处理池和酸洗车间建设中</t>
  </si>
  <si>
    <t>浙江华威门业有限公司高端智能门窗项目</t>
  </si>
  <si>
    <t>总用地127亩，总建筑面积约20.8万平方米，主要建设年产20万樘高端装甲门、5000樘智能车库门、2万平方米铝艺制品等生产线</t>
  </si>
  <si>
    <t>基本完成厂房主体</t>
  </si>
  <si>
    <t>A、B、C厂房完工，试生产；综合楼、宿舍楼主体施工；部分设备进场安装</t>
  </si>
  <si>
    <t>浙江瓯江实业有限公司年产207万件（套）汽车配件与2750万件（套）摩托车（电动车）配件生产线项目</t>
  </si>
  <si>
    <t>卢丁方</t>
  </si>
  <si>
    <t>总用地100.4亩，建筑面积约9.4万平方米，主要建设生产车间、产品研发中心等</t>
  </si>
  <si>
    <t>部分项目建设完成，并投产</t>
  </si>
  <si>
    <t>一期厂房及综合楼室内装修；二期厂房钢结构施工，办公楼及宿舍楼结顶，室内装修</t>
  </si>
  <si>
    <t>浙江科马摩擦材料有限公司产业园建设项目</t>
  </si>
  <si>
    <t>练  斌</t>
  </si>
  <si>
    <t>用地面积90亩，建筑面积约9.2万平方米，主要建设生产车间、产品研发中心等</t>
  </si>
  <si>
    <t>车间试生产，办公楼、产品研发中心及附属设施结顶</t>
  </si>
  <si>
    <t>1、2、4号厂房基本完工，外墙粉刷施工，综合楼、宿舍楼主体施工，研发楼基础施工</t>
  </si>
  <si>
    <t>赤寿生态工业区块近期第二阶段基础设施工程</t>
  </si>
  <si>
    <t>近期开发面积为4.36平方公里</t>
  </si>
  <si>
    <t>CS-8-07、CS-8-08地块北侧道路及两条无名支路道路工程项目建设</t>
  </si>
  <si>
    <t>基础道路、管网施工</t>
  </si>
  <si>
    <t>南山大健康文化园</t>
  </si>
  <si>
    <t>林嘉栋</t>
  </si>
  <si>
    <t>分二期建设，一期计划投资7600万元，主要建设康养社区服务中心（原中医文化养生村项目）；二期主要建设康养医院、国学院、禅文化园、滨水商业街、中草药种植园、香文化种植园等</t>
  </si>
  <si>
    <t>一期基本完工</t>
  </si>
  <si>
    <t>1-3号楼主体结顶，启动内部装饰工程，4-6号楼主体结构施工</t>
  </si>
  <si>
    <t>卯山森林康养项目</t>
  </si>
  <si>
    <t>分二期建设。其中一期投资3亿元，规划建设用地43亩</t>
  </si>
  <si>
    <t>基本完成一期仙人谷区块土建工程</t>
  </si>
  <si>
    <t>地块一1-3号楼主体结顶，地块二主体结顶；地块三基础施工</t>
  </si>
  <si>
    <t>清露乡隐旅游度假区</t>
  </si>
  <si>
    <t>分二期建设。一期计划投资5.68亿元，主要建设双童山景区、酒店、商业街、双童小镇；二期主要建设研学拓展营地、双童小镇二期、商业街综合服务中心等</t>
  </si>
  <si>
    <t>双童风情街基本完工，双童小镇和双童山酒店完成工程量50%</t>
  </si>
  <si>
    <t>双童小镇D区块基本完工，A、B区块主体施工；商业街装饰装修，附属工程施工；双童山酒店工程规划许可办理，宴会厅基础施工</t>
  </si>
  <si>
    <t>全民健身中心</t>
  </si>
  <si>
    <t>总用地229.5亩，总建筑面积72101平方米，建设体育场、体育馆、游泳馆等</t>
  </si>
  <si>
    <t>11月完工</t>
  </si>
  <si>
    <t>体育场土建结顶，准备钢结构施工；体育馆屋面和外立面基本完成，开始室内装修施工；游泳馆完成钢结构安装，启动幕墙施工</t>
  </si>
  <si>
    <t>老旧小区改造</t>
  </si>
  <si>
    <t>县城城北、城西、城东、古城、城南五个社区的37个老旧小区（宿舍）基础设施改造、老城片区内公共服务功能配套改造和古城改造提升三部分</t>
  </si>
  <si>
    <t>12月完工</t>
  </si>
  <si>
    <t>凌霄小区、教师新村、新华小区、金田小区、慧明小区。检察院宿舍、金田东区块改造等8个小区和3个房改房完工，白云小区、屏南小区、慧明东区等6个小区及县委宿舍等39个房改房主体工程已基本完成</t>
  </si>
  <si>
    <t>要津南路延伸段道路工程</t>
  </si>
  <si>
    <t>城市次干道，用地面积88596.34平方米，道路全长1880米，标准红线宽26.5米，其中下穿龙丽温高速公路段道路红线宽39.6米</t>
  </si>
  <si>
    <t>10月完工</t>
  </si>
  <si>
    <t>完成约800米保通道路水稳施工，项目暂时处于停工状态</t>
  </si>
  <si>
    <t>城乡垃圾资源化利用处置项目</t>
  </si>
  <si>
    <t>处置中心用地面积11987平方米，建设面积4500平方米；建设古市、斋坛、玉岩、大东坝、象溪垃圾中转站</t>
  </si>
  <si>
    <t>8月完工</t>
  </si>
  <si>
    <t>处置中心设备调试，室外道路平整。古市、斋坛中转站完成改造。玉岩中转站完成入户签约工作；象溪中转站已发布征收土地预公告、完成土地测量、调查以及入户核对工作；大东坝中转站确定初步红线图，已向县政府提交用地划拨请示</t>
  </si>
  <si>
    <t>古市供水区域管网改造和应急指挥调度中心工程</t>
  </si>
  <si>
    <t>新建供水进村管道18.3千米、配水管网183千米、加压泵站2座和应急供水调度指挥系统、智慧水务平台</t>
  </si>
  <si>
    <t>11月基本完工。古市供水区域管网改造工程完工，应急供水指挥调度中心完成管网探测、水表普查、基础数据收集和部分系统开发</t>
  </si>
  <si>
    <t>古市供水区域管网改造工程完工；应急指挥调度中心项目完成招投标</t>
  </si>
  <si>
    <t>城市燃气管道建设工程</t>
  </si>
  <si>
    <t>建立城市门站一座，铺设中高压管线约63公里</t>
  </si>
  <si>
    <t>完成中压管道8千米</t>
  </si>
  <si>
    <t>完成中压管线6.99千米</t>
  </si>
  <si>
    <t>城区截污纳管雨污分流工程</t>
  </si>
  <si>
    <t>主城区范围内未进行雨污分流的主次干道、封闭小区、老旧小区、历史文化名城保护区等区域内部分给水、电力、电信管网的提升改造等</t>
  </si>
  <si>
    <t>9月完工</t>
  </si>
  <si>
    <t>小区部分已完工；长松路完成约80%，环城西路完成约75%，人民大街完成约95%</t>
  </si>
  <si>
    <t>县域供水一体化管网工程（象溪、大东坝、裕溪、板桥片）</t>
  </si>
  <si>
    <t>铺设屏安东路至象溪镇、大东坝镇、裕溪乡和板桥乡的供水主管道及进村主管道共98.2千米，新建10座加压泵站</t>
  </si>
  <si>
    <t>完成板桥片管道23.3千米，大东坝片开工建设</t>
  </si>
  <si>
    <t>完成板桥片管道安装22千米</t>
  </si>
  <si>
    <t>育英小学</t>
  </si>
  <si>
    <t>总用地75亩，建筑面积40000平方米。小学新建48个班，在校生2160人</t>
  </si>
  <si>
    <t>教学楼结顶</t>
  </si>
  <si>
    <t>教学楼、宿舍楼等主体结顶</t>
  </si>
  <si>
    <t>江北灌区续建配套与节水改造项目（2021-2022）</t>
  </si>
  <si>
    <t>改建引水渠道6公里，防渗加固干、支渠16公里，渠顶巡查道路改建，沿山20公里干渠进行疏浚及截洪排洪设施改造</t>
  </si>
  <si>
    <t>11月基本完工（新改建渠道6km，渠顶改造10km，建立信息化物联感知系统、灌区信息管理服务平台等）</t>
  </si>
  <si>
    <t>后塘畈闸站、梧桐源渠首闸站施工；观口堰闸站、庄门源便民水利站、山下阳隧洞、六都西干渠施工；四都渠首、五都源渡槽施工中。信息化标智慧运管平台同步开发</t>
  </si>
  <si>
    <t>松阴溪流域水生态保护修复项目（一期）</t>
  </si>
  <si>
    <t>封育治理8001.14公顷，经济林地治理53.84公顷，排水沟8299米，沉砂池31座；护岸工程，新建护岸23342米；拦沙堰23座；村庄美化绿化4500平方米</t>
  </si>
  <si>
    <t>完成当年水土流失治理任务39平方公里</t>
  </si>
  <si>
    <t>完成新兴、古市、裕溪项目区基础浇筑、护岸砌筑</t>
  </si>
  <si>
    <t>档案馆、现代农业服务中心、环境监控检测中心联合大厦</t>
  </si>
  <si>
    <t>总用地面积10404平方米，总建筑面积39300平方米，主要建设综合档案馆、现代农业服务用房、环境监控检测用房等</t>
  </si>
  <si>
    <t>土建完工</t>
  </si>
  <si>
    <t>完成主体结构，幕墙玻璃安装，主楼电梯安装</t>
  </si>
  <si>
    <t>中医医院迁建工程</t>
  </si>
  <si>
    <t>总用地177亩，总建筑面积71560（含地下15000平方米）。设置医疗总床位500张（含康复医疗床位200张）</t>
  </si>
  <si>
    <t>土建工程全部完成，进入装饰装修阶段</t>
  </si>
  <si>
    <t>主体结构验收，屋面、外墙粉刷施工，铝合金窗安装完成</t>
  </si>
  <si>
    <t>人民医院改扩建项目</t>
  </si>
  <si>
    <t>总用地39.3亩，总建筑面积5.3万平方米，改造面积1万平方米，扩建新增床位400张，主要建设急诊综合楼和住院楼等</t>
  </si>
  <si>
    <t>土建工程基本完成，进入室内装饰施工</t>
  </si>
  <si>
    <t>完成主楼10层、裙楼3层结构施工</t>
  </si>
  <si>
    <t>整县推进分布式光伏试点项目</t>
  </si>
  <si>
    <t>总装机容量10万千瓦</t>
  </si>
  <si>
    <t>完成光伏并网3.5万千瓦</t>
  </si>
  <si>
    <t>完成光伏并网2.42万千瓦</t>
  </si>
  <si>
    <t>2022年1-8月县重点预备项目进度表</t>
  </si>
  <si>
    <t>项目名称</t>
  </si>
  <si>
    <t>项目总指挥</t>
  </si>
  <si>
    <t>全年计划完成形象</t>
  </si>
  <si>
    <t>抽水蓄能电站</t>
  </si>
  <si>
    <t>莫  靓</t>
  </si>
  <si>
    <t>新增装机容量1200兆瓦，新增水库库容1008万立方米</t>
  </si>
  <si>
    <t>完后前期工作，力争开工</t>
  </si>
  <si>
    <t>已完成可研阶段三大专题审查，省政府已于8月9日批复移民安置规划大纲。开展可研报告编制工作</t>
  </si>
  <si>
    <t>大木山农文旅融合示范区提升工程</t>
  </si>
  <si>
    <t>对已建成未投用的大木山茶园综合服务中心部分区块、大木山茶文化体验中心、大木山自然学堂建筑进行综合改造利用以及大木山茶园基础配套提升</t>
  </si>
  <si>
    <t>完成前期工作，力争开工</t>
  </si>
  <si>
    <t>完成可研报告审批</t>
  </si>
  <si>
    <t>万通大道拓宽改造工程</t>
  </si>
  <si>
    <t>北起S222省道，南至南环路转盘，长约4.6千米</t>
  </si>
  <si>
    <t>完成前期工作，力争开工建设</t>
  </si>
  <si>
    <t>方案优化，项目建议书初稿编制</t>
  </si>
  <si>
    <t>城市文化客厅</t>
  </si>
  <si>
    <t>建设一座城市文化客厅及附属设施，总用地40.47亩，总建筑面积36000平方米</t>
  </si>
  <si>
    <t>完成项建书审批。项目暂缓实施申报专项债</t>
  </si>
  <si>
    <t>长虹中路区块管网改造提升工程</t>
  </si>
  <si>
    <t>项目规划总用地面积73554平方米，实施段长虹路全长1870米</t>
  </si>
  <si>
    <t>完成施工招标</t>
  </si>
  <si>
    <t>龙湖区块基础设施及配套项目</t>
  </si>
  <si>
    <t>由金山路道路工程、商业中心及配套停车场、龙湖公园游步道三个子项目组成。其中，龙湖公园游步道总长度约1500米,漫步道宽度3米</t>
  </si>
  <si>
    <t>完成可研报告审批。完成金山路一期施工图编制</t>
  </si>
  <si>
    <t>马桥后区块改造项目</t>
  </si>
  <si>
    <t>用地面积100亩</t>
  </si>
  <si>
    <t>方案调整</t>
  </si>
  <si>
    <t>晟集科技有限公司智慧交通（松阳）产业园</t>
  </si>
  <si>
    <t>用地面积120亩</t>
  </si>
  <si>
    <t>土地已挂牌，项目由经投集团负责实施</t>
  </si>
  <si>
    <t>衢丽铁路（衢州至松阳）松阳段</t>
  </si>
  <si>
    <t>新建双线铁路，松阳段长15.7千米</t>
  </si>
  <si>
    <t>完成可研报告审批和初步设计审查</t>
  </si>
  <si>
    <t>2022年1-8月县重大前期项目进度完成表</t>
  </si>
  <si>
    <t>计划建设起止年限</t>
  </si>
  <si>
    <t>建设规模及主要建设内容</t>
  </si>
  <si>
    <t>2022年前期工作内容及计划目标</t>
  </si>
  <si>
    <t>1-8月项目前期进展</t>
  </si>
  <si>
    <t>进度评价</t>
  </si>
  <si>
    <t>团结水库</t>
  </si>
  <si>
    <t>2023-2027</t>
  </si>
  <si>
    <t>新建小（1）型水库一座，总库容140万立方米</t>
  </si>
  <si>
    <t>完成可研审批</t>
  </si>
  <si>
    <t>可行性研究报告已通过技术审查，水资源论证报告和社会风险评估报告正在编制中</t>
  </si>
  <si>
    <t>新处水库</t>
  </si>
  <si>
    <t>2027-2031</t>
  </si>
  <si>
    <t>新建水库一座，集水面积48平方千米，最大坝高为98米，总库容3600万立方米，正常库容2752万立方米</t>
  </si>
  <si>
    <t>完成选址及规模论证专题研究评审</t>
  </si>
  <si>
    <t>开展选址及规模论证专题研究，完成项目建议书编制单位招标</t>
  </si>
  <si>
    <t>屏安东路（西段）二期工程</t>
  </si>
  <si>
    <t>2023-2024</t>
  </si>
  <si>
    <t>用地82.5亩，道路总长约1165米。新建道路、给排水、电力通信、燃气管道、景观绿化等工程</t>
  </si>
  <si>
    <t>完成初步设计审批</t>
  </si>
  <si>
    <t>完成方案设计，编制项目建议书</t>
  </si>
  <si>
    <t>第二水厂</t>
  </si>
  <si>
    <t>2023-2025</t>
  </si>
  <si>
    <t>用地108亩，新建4万立方米/天水厂一座，原水输水管道3.8千米，净水输水管道约2.9千米</t>
  </si>
  <si>
    <t>完成初步设计审批（视土地规划调整开展前期工作）</t>
  </si>
  <si>
    <t>完成项建书审批，完成可研编制</t>
  </si>
  <si>
    <t>秀峰路（北段）道路工程</t>
  </si>
  <si>
    <t>总用地面积约64000平方米，道路总长约1200米，道路红线宽40米，工程投资约9000万元。</t>
  </si>
  <si>
    <t>双龙运动休闲旅游中心</t>
  </si>
  <si>
    <t>项目规划面积75亩，主要建设主题民宿、露营基地、生态餐厅、皮划艇运动项目、文创小集等</t>
  </si>
  <si>
    <t>15000</t>
  </si>
  <si>
    <t>完成项目方案审查报批和土地招拍挂前期工作</t>
  </si>
  <si>
    <t>设计方案优化</t>
  </si>
  <si>
    <t>卯山文化园项目</t>
  </si>
  <si>
    <t>主要建设以叶氏祖庙、寿圣观、通天宫、明善书院、等以文化公益项目为主要内容的卯山文化园</t>
  </si>
  <si>
    <t>7月7日召开方案研商会，设计方案优化</t>
  </si>
  <si>
    <t>S222（原50省道）松阳雅溪口至裕溪段公路改建工程</t>
  </si>
  <si>
    <t>2023-2026</t>
  </si>
  <si>
    <t>路线全长19.5千米，按双向四车道一级公路标准规划设计，设计速度80千米/小时，路基宽24.5米</t>
  </si>
  <si>
    <t>完成工可审批，争取完成初设审批</t>
  </si>
  <si>
    <t>提升国道已批复，项建书、工可文本、工可批复前置专题等前期工作开始重新编制报批</t>
  </si>
  <si>
    <t>235国道松阳至武义段改建工程</t>
  </si>
  <si>
    <t>路线全长约8.3千米，起点位于坞应坑隧道中，终点位于西屏街道邵山脚村，与235国道松阳段改建工程衔接</t>
  </si>
  <si>
    <t>完成预可研报告的审查及项目建议书的编制，争取完成工可审批</t>
  </si>
  <si>
    <t>完成工可审查</t>
  </si>
  <si>
    <t>奉化至庆元公路松阳板桥至靖居口段改建工程</t>
  </si>
  <si>
    <t>2025-2028</t>
  </si>
  <si>
    <t>路线全15.722千米，采用双向二车道二级公路标准，设计速度为60千米/小时，路基宽度为10m</t>
  </si>
  <si>
    <t>线位优化，完善工可编制</t>
  </si>
  <si>
    <t>完成项目建议书审批，开展工可编制及内部审查</t>
  </si>
  <si>
    <t>义龙庆高速公路松阳段</t>
  </si>
  <si>
    <t>2026-2030</t>
  </si>
  <si>
    <t>丽水段起点接武义段牛头山隧道，终点接G25长深高速龙泉枢纽，路线全长约96千米，其中松阳段起点位于遂昌濂竹乡与松阳赤寿乡交界处，终点位于松阳县安民乡与龙泉市道太乡交界处，路线全长47千米</t>
  </si>
  <si>
    <t>完成工可编制</t>
  </si>
  <si>
    <t>完成线位论证审查和工可审查。丽水段取得项目补正告知书（项建书批复）,开展工可审批前置各项专题编制</t>
  </si>
  <si>
    <t>浙西南公铁物流中心</t>
  </si>
  <si>
    <t>待定</t>
  </si>
  <si>
    <t>用地面积1500亩，建设铁路作业区、仓储物流区、城市配送区、公路港等内容</t>
  </si>
  <si>
    <t>开展可研编制</t>
  </si>
  <si>
    <t>完成项目建议书审批、完成总体规划审查</t>
  </si>
  <si>
    <t>松阳县赤寿生态工业区块二期第二阶段基础设施工程</t>
  </si>
  <si>
    <t>用地面积1500余亩，建设场地平整、挡墙、道路、供排水、给水、电力、燃气、监控等基础设施工程</t>
  </si>
  <si>
    <t>完成控制性详细规划批复，编制项目建议书</t>
  </si>
  <si>
    <t>完成控制性详细规划编制</t>
  </si>
  <si>
    <t>美丽石仓（未来乡村）</t>
  </si>
  <si>
    <t>大东坝镇</t>
  </si>
  <si>
    <t>2022-2025</t>
  </si>
  <si>
    <t>涉及农田约5000余亩，打造石仓核心区，加速推进非粮化清理腾退，谋划配套建设团结水库和镇域资源项目的整合。</t>
  </si>
  <si>
    <t>完成可研编制</t>
  </si>
  <si>
    <t>规划编制</t>
  </si>
  <si>
    <t>2016年独立市重点项目投资计划表</t>
  </si>
  <si>
    <t>项  目  名  称</t>
  </si>
  <si>
    <t>建设规模和内容</t>
  </si>
  <si>
    <t>2015年止完成投资</t>
  </si>
  <si>
    <t>2016年计划</t>
  </si>
  <si>
    <t>投资额</t>
  </si>
  <si>
    <t>主要建设内容及工程形象进度</t>
  </si>
  <si>
    <t>松阳县江南东路延伸段道路及排水工程</t>
  </si>
  <si>
    <t>城市次干道，道路工程全长297米，宽度24米；雨水渠工程全长1724米</t>
  </si>
  <si>
    <t>完工</t>
  </si>
  <si>
    <t>松阳县国宇大厦</t>
  </si>
  <si>
    <t>总用地面积4812.96平方米，总建筑面积16460.67平方米</t>
  </si>
  <si>
    <t>主体工程基本完工</t>
  </si>
  <si>
    <t>松阳县预涂感光胶印版材（CTP版）生产线项目</t>
  </si>
  <si>
    <t>集聚区</t>
  </si>
  <si>
    <t>生产线3条，年产CTP2300万平方米。项目用地面积54.86亩，总建筑面积45885平方米</t>
  </si>
  <si>
    <t>设备安装，进入试运行</t>
  </si>
  <si>
    <t>松阳县年产26万台（套）输配电、电缆附件、避雷器、智能开关生产线项目</t>
  </si>
  <si>
    <t>新建年产26万台（套）输配电、电缆附件、避雷器、智能开关生产线1条。项目总用地面积27945平方米，总建筑面积30322.5平方米</t>
  </si>
  <si>
    <t>厂房主体基本完工</t>
  </si>
  <si>
    <t>新开工计划投资</t>
  </si>
  <si>
    <t>新开工实际投资</t>
  </si>
  <si>
    <t>续建计划投资</t>
  </si>
  <si>
    <t>续建实际投资</t>
  </si>
  <si>
    <t>计划投资</t>
  </si>
  <si>
    <t>实际投资</t>
  </si>
</sst>
</file>

<file path=xl/styles.xml><?xml version="1.0" encoding="utf-8"?>
<styleSheet xmlns="http://schemas.openxmlformats.org/spreadsheetml/2006/main">
  <numFmts count="42">
    <numFmt numFmtId="176" formatCode="#\ ??/??"/>
    <numFmt numFmtId="43" formatCode="_ * #,##0.00_ ;_ * \-#,##0.00_ ;_ * &quot;-&quot;??_ ;_ @_ "/>
    <numFmt numFmtId="44" formatCode="_ &quot;￥&quot;* #,##0.00_ ;_ &quot;￥&quot;* \-#,##0.00_ ;_ &quot;￥&quot;* &quot;-&quot;??_ ;_ @_ "/>
    <numFmt numFmtId="41" formatCode="_ * #,##0_ ;_ * \-#,##0_ ;_ * &quot;-&quot;_ ;_ @_ "/>
    <numFmt numFmtId="177" formatCode="0.00_ "/>
    <numFmt numFmtId="178" formatCode="#,##0;\(#,##0\)"/>
    <numFmt numFmtId="179" formatCode="&quot;$&quot;#,##0_);[Red]\(&quot;$&quot;#,##0\)"/>
    <numFmt numFmtId="180" formatCode="_ \¥* #,##0.00_ ;_ \¥* \-#,##0.00_ ;_ \¥* &quot;-&quot;??_ ;_ @_ "/>
    <numFmt numFmtId="181" formatCode="#,##0.0_);\(#,##0.0\)"/>
    <numFmt numFmtId="182" formatCode="_-* #,##0.00_$_-;\-* #,##0.00_$_-;_-* &quot;-&quot;??_$_-;_-@_-"/>
    <numFmt numFmtId="183" formatCode="_-* #,##0_$_-;\-* #,##0_$_-;_-* &quot;-&quot;_$_-;_-@_-"/>
    <numFmt numFmtId="184" formatCode="yy\.mm\.dd"/>
    <numFmt numFmtId="185" formatCode="#,##0;\-#,##0;&quot;-&quot;"/>
    <numFmt numFmtId="186" formatCode="0.0_);[Red]\(0.0\)"/>
    <numFmt numFmtId="187" formatCode="_-* #,##0.00_-;\-* #,##0.00_-;_-* &quot;-&quot;??_-;_-@_-"/>
    <numFmt numFmtId="188" formatCode="&quot;$&quot;\ #,##0.00_-;[Red]&quot;$&quot;\ #,##0.00\-"/>
    <numFmt numFmtId="189" formatCode="_-&quot;$&quot;\ * #,##0_-;_-&quot;$&quot;\ * #,##0\-;_-&quot;$&quot;\ * &quot;-&quot;_-;_-@_-"/>
    <numFmt numFmtId="190" formatCode="&quot;$&quot;#,##0_);\(&quot;$&quot;#,##0\)"/>
    <numFmt numFmtId="191" formatCode="0.00_);[Red]\(0.00\)"/>
    <numFmt numFmtId="192" formatCode="_-* #,##0.00\ _k_r_-;\-* #,##0.00\ _k_r_-;_-* &quot;-&quot;??\ _k_r_-;_-@_-"/>
    <numFmt numFmtId="193" formatCode="0.0"/>
    <numFmt numFmtId="194" formatCode="&quot;?\t#,##0_);[Red]\(&quot;&quot;?&quot;\t#,##0\)"/>
    <numFmt numFmtId="42" formatCode="_ &quot;￥&quot;* #,##0_ ;_ &quot;￥&quot;* \-#,##0_ ;_ &quot;￥&quot;* &quot;-&quot;_ ;_ @_ "/>
    <numFmt numFmtId="195" formatCode="0_);[Red]\(0\)"/>
    <numFmt numFmtId="196" formatCode="_-* #,##0\ _k_r_-;\-* #,##0\ _k_r_-;_-* &quot;-&quot;\ _k_r_-;_-@_-"/>
    <numFmt numFmtId="197" formatCode="_-&quot;$&quot;\ * #,##0.00_-;_-&quot;$&quot;\ * #,##0.00\-;_-&quot;$&quot;\ * &quot;-&quot;??_-;_-@_-"/>
    <numFmt numFmtId="198" formatCode="_-* #,##0.00&quot;$&quot;_-;\-* #,##0.00&quot;$&quot;_-;_-* &quot;-&quot;??&quot;$&quot;_-;_-@_-"/>
    <numFmt numFmtId="199" formatCode="_-* #,##0&quot;$&quot;_-;\-* #,##0&quot;$&quot;_-;_-* &quot;-&quot;&quot;$&quot;_-;_-@_-"/>
    <numFmt numFmtId="26" formatCode="\$#,##0.00_);[Red]\(\$#,##0.00\)"/>
    <numFmt numFmtId="200" formatCode="0_ "/>
    <numFmt numFmtId="201" formatCode="&quot;綅&quot;\t#,##0_);[Red]\(&quot;綅&quot;\t#,##0\)"/>
    <numFmt numFmtId="202" formatCode="_(&quot;$&quot;* #,##0.00_);_(&quot;$&quot;* \(#,##0.00\);_(&quot;$&quot;* &quot;-&quot;??_);_(@_)"/>
    <numFmt numFmtId="203" formatCode="#,##0;[Red]\(#,##0\)"/>
    <numFmt numFmtId="204" formatCode="_-&quot;$&quot;* #,##0_-;\-&quot;$&quot;* #,##0_-;_-&quot;$&quot;* &quot;-&quot;_-;_-@_-"/>
    <numFmt numFmtId="205" formatCode="&quot;$&quot;#,##0.00_);[Red]\(&quot;$&quot;#,##0.00\)"/>
    <numFmt numFmtId="206" formatCode="\$#,##0.00;\(\$#,##0.00\)"/>
    <numFmt numFmtId="207" formatCode="_-&quot;$&quot;* #,##0.00_-;\-&quot;$&quot;* #,##0.00_-;_-&quot;$&quot;* &quot;-&quot;??_-;_-@_-"/>
    <numFmt numFmtId="208" formatCode="0;[Red]0"/>
    <numFmt numFmtId="209" formatCode="0.0_ "/>
    <numFmt numFmtId="210" formatCode="\$#,##0;\(\$#,##0\)"/>
    <numFmt numFmtId="211" formatCode="0.00_)"/>
    <numFmt numFmtId="212" formatCode="_(&quot;$&quot;* #,##0_);_(&quot;$&quot;* \(#,##0\);_(&quot;$&quot;* &quot;-&quot;_);_(@_)"/>
  </numFmts>
  <fonts count="109">
    <font>
      <sz val="12"/>
      <name val="宋体"/>
      <charset val="134"/>
    </font>
    <font>
      <sz val="10"/>
      <name val="宋体"/>
      <charset val="134"/>
    </font>
    <font>
      <sz val="10"/>
      <color rgb="FFFF0000"/>
      <name val="宋体"/>
      <charset val="134"/>
    </font>
    <font>
      <sz val="16"/>
      <name val="黑体"/>
      <charset val="134"/>
    </font>
    <font>
      <sz val="10"/>
      <color indexed="8"/>
      <name val="宋体"/>
      <charset val="134"/>
    </font>
    <font>
      <sz val="10"/>
      <name val="永中宋体"/>
      <charset val="134"/>
    </font>
    <font>
      <sz val="8"/>
      <name val="宋体"/>
      <charset val="134"/>
    </font>
    <font>
      <sz val="10"/>
      <name val="宋体"/>
      <charset val="134"/>
      <scheme val="minor"/>
    </font>
    <font>
      <sz val="10"/>
      <name val="Times New Roman"/>
      <charset val="134"/>
    </font>
    <font>
      <sz val="10"/>
      <name val="宋体"/>
      <charset val="134"/>
      <scheme val="major"/>
    </font>
    <font>
      <b/>
      <sz val="12"/>
      <name val="宋体"/>
      <charset val="134"/>
    </font>
    <font>
      <b/>
      <sz val="16"/>
      <name val="宋体"/>
      <charset val="134"/>
    </font>
    <font>
      <b/>
      <sz val="10"/>
      <name val="宋体"/>
      <charset val="134"/>
    </font>
    <font>
      <sz val="12"/>
      <color indexed="17"/>
      <name val="宋体"/>
      <charset val="134"/>
    </font>
    <font>
      <sz val="11"/>
      <color theme="0"/>
      <name val="宋体"/>
      <charset val="0"/>
      <scheme val="minor"/>
    </font>
    <font>
      <sz val="12"/>
      <color indexed="9"/>
      <name val="楷体_GB2312"/>
      <charset val="134"/>
    </font>
    <font>
      <sz val="11"/>
      <color rgb="FFFA7D00"/>
      <name val="宋体"/>
      <charset val="0"/>
      <scheme val="minor"/>
    </font>
    <font>
      <sz val="8"/>
      <name val="Times New Roman"/>
      <charset val="134"/>
    </font>
    <font>
      <sz val="10"/>
      <name val="MS Sans Serif"/>
      <charset val="134"/>
    </font>
    <font>
      <sz val="10"/>
      <color indexed="8"/>
      <name val="Arial"/>
      <charset val="134"/>
    </font>
    <font>
      <b/>
      <sz val="15"/>
      <color theme="3"/>
      <name val="宋体"/>
      <charset val="134"/>
      <scheme val="minor"/>
    </font>
    <font>
      <sz val="12"/>
      <name val="官帕眉"/>
      <charset val="134"/>
    </font>
    <font>
      <sz val="11"/>
      <color theme="1"/>
      <name val="宋体"/>
      <charset val="134"/>
      <scheme val="minor"/>
    </font>
    <font>
      <sz val="12"/>
      <color indexed="8"/>
      <name val="宋体"/>
      <charset val="134"/>
    </font>
    <font>
      <sz val="11"/>
      <color indexed="17"/>
      <name val="宋体"/>
      <charset val="134"/>
    </font>
    <font>
      <sz val="12"/>
      <color indexed="8"/>
      <name val="永中宋体"/>
      <charset val="134"/>
    </font>
    <font>
      <sz val="11"/>
      <color theme="1"/>
      <name val="宋体"/>
      <charset val="0"/>
      <scheme val="minor"/>
    </font>
    <font>
      <sz val="11"/>
      <name val="宋体"/>
      <charset val="134"/>
    </font>
    <font>
      <sz val="12"/>
      <color indexed="8"/>
      <name val="楷体_GB2312"/>
      <charset val="134"/>
    </font>
    <font>
      <sz val="11"/>
      <color indexed="20"/>
      <name val="宋体"/>
      <charset val="134"/>
    </font>
    <font>
      <b/>
      <sz val="11"/>
      <color rgb="FFFA7D00"/>
      <name val="宋体"/>
      <charset val="0"/>
      <scheme val="minor"/>
    </font>
    <font>
      <sz val="12"/>
      <name val="Times New Roman"/>
      <charset val="134"/>
    </font>
    <font>
      <sz val="12"/>
      <name val="Arial"/>
      <charset val="134"/>
    </font>
    <font>
      <b/>
      <sz val="18"/>
      <color theme="3"/>
      <name val="宋体"/>
      <charset val="134"/>
      <scheme val="minor"/>
    </font>
    <font>
      <sz val="12"/>
      <color indexed="20"/>
      <name val="楷体_GB2312"/>
      <charset val="134"/>
    </font>
    <font>
      <sz val="7"/>
      <name val="Helv"/>
      <charset val="134"/>
    </font>
    <font>
      <sz val="11"/>
      <color indexed="9"/>
      <name val="宋体"/>
      <charset val="134"/>
    </font>
    <font>
      <sz val="12"/>
      <color indexed="17"/>
      <name val="楷体_GB2312"/>
      <charset val="134"/>
    </font>
    <font>
      <sz val="12"/>
      <color indexed="20"/>
      <name val="宋体"/>
      <charset val="134"/>
    </font>
    <font>
      <sz val="10"/>
      <name val="Helv"/>
      <charset val="134"/>
    </font>
    <font>
      <b/>
      <sz val="11"/>
      <color rgb="FF3F3F3F"/>
      <name val="宋体"/>
      <charset val="0"/>
      <scheme val="minor"/>
    </font>
    <font>
      <b/>
      <sz val="10"/>
      <name val="MS Sans Serif"/>
      <charset val="134"/>
    </font>
    <font>
      <sz val="12"/>
      <name val="Helv"/>
      <charset val="134"/>
    </font>
    <font>
      <sz val="11"/>
      <color rgb="FFFF0000"/>
      <name val="宋体"/>
      <charset val="0"/>
      <scheme val="minor"/>
    </font>
    <font>
      <sz val="11"/>
      <color rgb="FF9C6500"/>
      <name val="宋体"/>
      <charset val="0"/>
      <scheme val="minor"/>
    </font>
    <font>
      <sz val="11"/>
      <color indexed="8"/>
      <name val="宋体"/>
      <charset val="134"/>
    </font>
    <font>
      <b/>
      <sz val="13"/>
      <color indexed="56"/>
      <name val="宋体"/>
      <charset val="134"/>
    </font>
    <font>
      <sz val="11"/>
      <color rgb="FF3F3F76"/>
      <name val="宋体"/>
      <charset val="0"/>
      <scheme val="minor"/>
    </font>
    <font>
      <b/>
      <sz val="11"/>
      <color theme="1"/>
      <name val="宋体"/>
      <charset val="0"/>
      <scheme val="minor"/>
    </font>
    <font>
      <b/>
      <sz val="10"/>
      <name val="Tms Rmn"/>
      <charset val="134"/>
    </font>
    <font>
      <sz val="10.5"/>
      <color indexed="20"/>
      <name val="宋体"/>
      <charset val="134"/>
    </font>
    <font>
      <sz val="10"/>
      <name val="Arial"/>
      <charset val="134"/>
    </font>
    <font>
      <b/>
      <sz val="13"/>
      <color theme="3"/>
      <name val="宋体"/>
      <charset val="134"/>
      <scheme val="minor"/>
    </font>
    <font>
      <b/>
      <sz val="12"/>
      <name val="Arial"/>
      <charset val="134"/>
    </font>
    <font>
      <b/>
      <sz val="11"/>
      <color indexed="52"/>
      <name val="宋体"/>
      <charset val="134"/>
    </font>
    <font>
      <sz val="12"/>
      <color indexed="9"/>
      <name val="宋体"/>
      <charset val="134"/>
    </font>
    <font>
      <b/>
      <sz val="11"/>
      <color rgb="FFFFFFFF"/>
      <name val="宋体"/>
      <charset val="0"/>
      <scheme val="minor"/>
    </font>
    <font>
      <i/>
      <sz val="11"/>
      <color rgb="FF7F7F7F"/>
      <name val="宋体"/>
      <charset val="0"/>
      <scheme val="minor"/>
    </font>
    <font>
      <sz val="11"/>
      <color rgb="FF9C0006"/>
      <name val="宋体"/>
      <charset val="0"/>
      <scheme val="minor"/>
    </font>
    <font>
      <sz val="12"/>
      <color indexed="9"/>
      <name val="Helv"/>
      <charset val="134"/>
    </font>
    <font>
      <b/>
      <sz val="11"/>
      <color theme="3"/>
      <name val="宋体"/>
      <charset val="134"/>
      <scheme val="minor"/>
    </font>
    <font>
      <u/>
      <sz val="11"/>
      <color rgb="FF800080"/>
      <name val="宋体"/>
      <charset val="0"/>
      <scheme val="minor"/>
    </font>
    <font>
      <b/>
      <sz val="11"/>
      <color indexed="54"/>
      <name val="宋体"/>
      <charset val="134"/>
    </font>
    <font>
      <u/>
      <sz val="7.5"/>
      <color indexed="36"/>
      <name val="Arial"/>
      <charset val="134"/>
    </font>
    <font>
      <sz val="7"/>
      <color indexed="10"/>
      <name val="Helv"/>
      <charset val="134"/>
    </font>
    <font>
      <sz val="11"/>
      <color rgb="FF006100"/>
      <name val="宋体"/>
      <charset val="0"/>
      <scheme val="minor"/>
    </font>
    <font>
      <sz val="10"/>
      <color indexed="17"/>
      <name val="宋体"/>
      <charset val="134"/>
    </font>
    <font>
      <sz val="10"/>
      <name val="Geneva"/>
      <charset val="134"/>
    </font>
    <font>
      <b/>
      <sz val="18"/>
      <color indexed="56"/>
      <name val="宋体"/>
      <charset val="134"/>
    </font>
    <font>
      <u/>
      <sz val="11"/>
      <color rgb="FF0000FF"/>
      <name val="宋体"/>
      <charset val="0"/>
      <scheme val="minor"/>
    </font>
    <font>
      <b/>
      <sz val="11"/>
      <color indexed="9"/>
      <name val="宋体"/>
      <charset val="134"/>
    </font>
    <font>
      <b/>
      <sz val="11"/>
      <color indexed="63"/>
      <name val="宋体"/>
      <charset val="134"/>
    </font>
    <font>
      <sz val="12"/>
      <name val="바탕체"/>
      <charset val="134"/>
    </font>
    <font>
      <sz val="11"/>
      <color indexed="60"/>
      <name val="宋体"/>
      <charset val="134"/>
    </font>
    <font>
      <sz val="10"/>
      <color indexed="8"/>
      <name val="MS Sans Serif"/>
      <charset val="134"/>
    </font>
    <font>
      <sz val="12"/>
      <name val="Courier"/>
      <charset val="134"/>
    </font>
    <font>
      <sz val="12"/>
      <color indexed="16"/>
      <name val="宋体"/>
      <charset val="134"/>
    </font>
    <font>
      <sz val="11"/>
      <color indexed="10"/>
      <name val="宋体"/>
      <charset val="134"/>
    </font>
    <font>
      <u/>
      <sz val="12"/>
      <color indexed="20"/>
      <name val="宋体"/>
      <charset val="134"/>
    </font>
    <font>
      <i/>
      <sz val="11"/>
      <color indexed="23"/>
      <name val="宋体"/>
      <charset val="134"/>
    </font>
    <font>
      <sz val="10"/>
      <color indexed="20"/>
      <name val="Arial"/>
      <charset val="134"/>
    </font>
    <font>
      <sz val="10"/>
      <color indexed="17"/>
      <name val="Arial"/>
      <charset val="134"/>
    </font>
    <font>
      <u/>
      <sz val="12"/>
      <color indexed="12"/>
      <name val="宋体"/>
      <charset val="134"/>
    </font>
    <font>
      <sz val="11"/>
      <color indexed="62"/>
      <name val="宋体"/>
      <charset val="134"/>
    </font>
    <font>
      <sz val="10.5"/>
      <color indexed="17"/>
      <name val="宋体"/>
      <charset val="134"/>
    </font>
    <font>
      <sz val="10"/>
      <color indexed="20"/>
      <name val="宋体"/>
      <charset val="134"/>
    </font>
    <font>
      <b/>
      <sz val="11"/>
      <color indexed="8"/>
      <name val="宋体"/>
      <charset val="134"/>
    </font>
    <font>
      <sz val="18"/>
      <color indexed="54"/>
      <name val="宋体"/>
      <charset val="134"/>
    </font>
    <font>
      <sz val="8"/>
      <name val="Arial"/>
      <charset val="134"/>
    </font>
    <font>
      <u/>
      <sz val="7.5"/>
      <color indexed="12"/>
      <name val="Arial"/>
      <charset val="134"/>
    </font>
    <font>
      <b/>
      <sz val="18"/>
      <color indexed="62"/>
      <name val="宋体"/>
      <charset val="134"/>
    </font>
    <font>
      <b/>
      <sz val="18"/>
      <name val="Arial"/>
      <charset val="134"/>
    </font>
    <font>
      <b/>
      <sz val="12"/>
      <color indexed="8"/>
      <name val="宋体"/>
      <charset val="134"/>
    </font>
    <font>
      <sz val="11"/>
      <color indexed="52"/>
      <name val="宋体"/>
      <charset val="134"/>
    </font>
    <font>
      <b/>
      <sz val="14"/>
      <name val="楷体"/>
      <charset val="134"/>
    </font>
    <font>
      <sz val="12"/>
      <name val="新細明體"/>
      <charset val="134"/>
    </font>
    <font>
      <b/>
      <sz val="9"/>
      <name val="Arial"/>
      <charset val="134"/>
    </font>
    <font>
      <sz val="7"/>
      <name val="Small Fonts"/>
      <charset val="134"/>
    </font>
    <font>
      <b/>
      <sz val="13"/>
      <color indexed="54"/>
      <name val="宋体"/>
      <charset val="134"/>
    </font>
    <font>
      <b/>
      <sz val="11"/>
      <color indexed="56"/>
      <name val="宋体"/>
      <charset val="134"/>
    </font>
    <font>
      <b/>
      <i/>
      <sz val="16"/>
      <name val="Helv"/>
      <charset val="134"/>
    </font>
    <font>
      <sz val="10"/>
      <name val="楷体"/>
      <charset val="134"/>
    </font>
    <font>
      <b/>
      <sz val="15"/>
      <color indexed="56"/>
      <name val="宋体"/>
      <charset val="134"/>
    </font>
    <font>
      <b/>
      <sz val="15"/>
      <color indexed="54"/>
      <name val="宋体"/>
      <charset val="134"/>
    </font>
    <font>
      <sz val="10"/>
      <name val="Courier"/>
      <charset val="134"/>
    </font>
    <font>
      <b/>
      <sz val="16"/>
      <name val="黑体"/>
      <charset val="134"/>
    </font>
    <font>
      <b/>
      <sz val="16"/>
      <name val="Times New Roman"/>
      <charset val="134"/>
    </font>
    <font>
      <sz val="9"/>
      <name val="宋体"/>
      <charset val="134"/>
    </font>
    <font>
      <b/>
      <sz val="9"/>
      <name val="宋体"/>
      <charset val="134"/>
    </font>
  </fonts>
  <fills count="6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theme="8" tint="0.399975585192419"/>
        <bgColor indexed="64"/>
      </patternFill>
    </fill>
    <fill>
      <patternFill patternType="solid">
        <fgColor indexed="53"/>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22"/>
        <bgColor indexed="64"/>
      </patternFill>
    </fill>
    <fill>
      <patternFill patternType="solid">
        <fgColor indexed="27"/>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indexed="44"/>
        <bgColor indexed="64"/>
      </patternFill>
    </fill>
    <fill>
      <patternFill patternType="solid">
        <fgColor indexed="45"/>
        <bgColor indexed="64"/>
      </patternFill>
    </fill>
    <fill>
      <patternFill patternType="solid">
        <fgColor rgb="FFF2F2F2"/>
        <bgColor indexed="64"/>
      </patternFill>
    </fill>
    <fill>
      <patternFill patternType="solid">
        <fgColor indexed="26"/>
        <bgColor indexed="64"/>
      </patternFill>
    </fill>
    <fill>
      <patternFill patternType="solid">
        <fgColor theme="4" tint="0.799981688894314"/>
        <bgColor indexed="64"/>
      </patternFill>
    </fill>
    <fill>
      <patternFill patternType="solid">
        <fgColor indexed="29"/>
        <bgColor indexed="64"/>
      </patternFill>
    </fill>
    <fill>
      <patternFill patternType="solid">
        <fgColor indexed="46"/>
        <bgColor indexed="64"/>
      </patternFill>
    </fill>
    <fill>
      <patternFill patternType="solid">
        <fgColor theme="4"/>
        <bgColor indexed="64"/>
      </patternFill>
    </fill>
    <fill>
      <patternFill patternType="solid">
        <fgColor theme="8"/>
        <bgColor indexed="64"/>
      </patternFill>
    </fill>
    <fill>
      <patternFill patternType="solid">
        <fgColor indexed="15"/>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indexed="31"/>
        <bgColor indexed="64"/>
      </patternFill>
    </fill>
    <fill>
      <patternFill patternType="solid">
        <fgColor indexed="49"/>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5"/>
        <bgColor indexed="64"/>
      </patternFill>
    </fill>
    <fill>
      <patternFill patternType="gray0625"/>
    </fill>
    <fill>
      <patternFill patternType="solid">
        <fgColor indexed="36"/>
        <bgColor indexed="64"/>
      </patternFill>
    </fill>
    <fill>
      <patternFill patternType="solid">
        <fgColor indexed="47"/>
        <bgColor indexed="64"/>
      </patternFill>
    </fill>
    <fill>
      <patternFill patternType="solid">
        <fgColor indexed="51"/>
        <bgColor indexed="64"/>
      </patternFill>
    </fill>
    <fill>
      <patternFill patternType="solid">
        <fgColor theme="7"/>
        <bgColor indexed="64"/>
      </patternFill>
    </fill>
    <fill>
      <patternFill patternType="solid">
        <fgColor indexed="30"/>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indexed="52"/>
        <bgColor indexed="64"/>
      </patternFill>
    </fill>
    <fill>
      <patternFill patternType="solid">
        <fgColor indexed="12"/>
        <bgColor indexed="64"/>
      </patternFill>
    </fill>
    <fill>
      <patternFill patternType="solid">
        <fgColor theme="7" tint="0.599993896298105"/>
        <bgColor indexed="64"/>
      </patternFill>
    </fill>
    <fill>
      <patternFill patternType="solid">
        <fgColor indexed="5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indexed="54"/>
        <bgColor indexed="64"/>
      </patternFill>
    </fill>
    <fill>
      <patternFill patternType="solid">
        <fgColor theme="4" tint="0.599993896298105"/>
        <bgColor indexed="64"/>
      </patternFill>
    </fill>
    <fill>
      <patternFill patternType="solid">
        <fgColor indexed="43"/>
        <bgColor indexed="64"/>
      </patternFill>
    </fill>
    <fill>
      <patternFill patternType="solid">
        <fgColor indexed="11"/>
        <bgColor indexed="64"/>
      </patternFill>
    </fill>
    <fill>
      <patternFill patternType="solid">
        <fgColor indexed="57"/>
        <bgColor indexed="64"/>
      </patternFill>
    </fill>
    <fill>
      <patternFill patternType="lightUp">
        <fgColor indexed="9"/>
        <bgColor indexed="55"/>
      </patternFill>
    </fill>
    <fill>
      <patternFill patternType="solid">
        <fgColor indexed="10"/>
        <bgColor indexed="64"/>
      </patternFill>
    </fill>
    <fill>
      <patternFill patternType="solid">
        <fgColor indexed="25"/>
        <bgColor indexed="64"/>
      </patternFill>
    </fill>
    <fill>
      <patternFill patternType="solid">
        <fgColor indexed="62"/>
        <bgColor indexed="64"/>
      </patternFill>
    </fill>
    <fill>
      <patternFill patternType="lightUp">
        <fgColor indexed="9"/>
        <bgColor indexed="29"/>
      </patternFill>
    </fill>
    <fill>
      <patternFill patternType="mediumGray">
        <fgColor indexed="22"/>
      </patternFill>
    </fill>
    <fill>
      <patternFill patternType="lightUp">
        <fgColor indexed="9"/>
        <bgColor indexed="22"/>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style="thin">
        <color auto="1"/>
      </right>
      <top/>
      <bottom style="thin">
        <color auto="1"/>
      </bottom>
      <diagonal/>
    </border>
    <border>
      <left/>
      <right/>
      <top/>
      <bottom style="medium">
        <color indexed="44"/>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52"/>
      </bottom>
      <diagonal/>
    </border>
    <border>
      <left/>
      <right/>
      <top/>
      <bottom style="thick">
        <color indexed="44"/>
      </bottom>
      <diagonal/>
    </border>
    <border>
      <left/>
      <right/>
      <top/>
      <bottom style="thick">
        <color indexed="62"/>
      </bottom>
      <diagonal/>
    </border>
    <border>
      <left/>
      <right/>
      <top/>
      <bottom style="thick">
        <color indexed="49"/>
      </bottom>
      <diagonal/>
    </border>
    <border>
      <left/>
      <right/>
      <top style="thin">
        <color auto="1"/>
      </top>
      <bottom style="thin">
        <color auto="1"/>
      </bottom>
      <diagonal/>
    </border>
    <border>
      <left/>
      <right/>
      <top/>
      <bottom style="medium">
        <color indexed="30"/>
      </bottom>
      <diagonal/>
    </border>
    <border>
      <left/>
      <right/>
      <top/>
      <bottom style="medium">
        <color auto="1"/>
      </bottom>
      <diagonal/>
    </border>
  </borders>
  <cellStyleXfs count="568">
    <xf numFmtId="0" fontId="0" fillId="0" borderId="0"/>
    <xf numFmtId="42" fontId="22" fillId="0" borderId="0" applyFont="0" applyFill="0" applyBorder="0" applyAlignment="0" applyProtection="0">
      <alignment vertical="center"/>
    </xf>
    <xf numFmtId="0" fontId="26" fillId="11" borderId="0" applyNumberFormat="0" applyBorder="0" applyAlignment="0" applyProtection="0">
      <alignment vertical="center"/>
    </xf>
    <xf numFmtId="0" fontId="47" fillId="29" borderId="22" applyNumberFormat="0" applyAlignment="0" applyProtection="0">
      <alignment vertical="center"/>
    </xf>
    <xf numFmtId="0" fontId="13" fillId="10" borderId="0" applyNumberFormat="0" applyBorder="0" applyAlignment="0" applyProtection="0">
      <alignment vertical="center"/>
    </xf>
    <xf numFmtId="44" fontId="22" fillId="0" borderId="0" applyFont="0" applyFill="0" applyBorder="0" applyAlignment="0" applyProtection="0">
      <alignment vertical="center"/>
    </xf>
    <xf numFmtId="0" fontId="17" fillId="0" borderId="0">
      <alignment horizontal="center" wrapText="1"/>
      <protection locked="0"/>
    </xf>
    <xf numFmtId="41" fontId="22" fillId="0" borderId="0" applyFont="0" applyFill="0" applyBorder="0" applyAlignment="0" applyProtection="0">
      <alignment vertical="center"/>
    </xf>
    <xf numFmtId="0" fontId="23" fillId="9" borderId="0" applyNumberFormat="0" applyBorder="0" applyAlignment="0" applyProtection="0"/>
    <xf numFmtId="0" fontId="54" fillId="9" borderId="30" applyNumberFormat="0" applyAlignment="0" applyProtection="0">
      <alignment vertical="center"/>
    </xf>
    <xf numFmtId="0" fontId="26" fillId="42" borderId="0" applyNumberFormat="0" applyBorder="0" applyAlignment="0" applyProtection="0">
      <alignment vertical="center"/>
    </xf>
    <xf numFmtId="0" fontId="58" fillId="44" borderId="0" applyNumberFormat="0" applyBorder="0" applyAlignment="0" applyProtection="0">
      <alignment vertical="center"/>
    </xf>
    <xf numFmtId="0" fontId="24" fillId="10" borderId="0" applyNumberFormat="0" applyBorder="0" applyAlignment="0" applyProtection="0">
      <alignment vertical="center"/>
    </xf>
    <xf numFmtId="43" fontId="22" fillId="0" borderId="0" applyFont="0" applyFill="0" applyBorder="0" applyAlignment="0" applyProtection="0">
      <alignment vertical="center"/>
    </xf>
    <xf numFmtId="0" fontId="24" fillId="4" borderId="0" applyNumberFormat="0" applyBorder="0" applyAlignment="0" applyProtection="0">
      <alignment vertical="center"/>
    </xf>
    <xf numFmtId="0" fontId="14" fillId="8" borderId="0" applyNumberFormat="0" applyBorder="0" applyAlignment="0" applyProtection="0">
      <alignment vertical="center"/>
    </xf>
    <xf numFmtId="184" fontId="51" fillId="0" borderId="32" applyFill="0" applyProtection="0">
      <alignment horizontal="right"/>
    </xf>
    <xf numFmtId="0" fontId="29" fillId="14" borderId="0" applyNumberFormat="0" applyBorder="0" applyAlignment="0" applyProtection="0">
      <alignment vertical="center"/>
    </xf>
    <xf numFmtId="0" fontId="55" fillId="49" borderId="0" applyNumberFormat="0" applyBorder="0" applyAlignment="0" applyProtection="0"/>
    <xf numFmtId="0" fontId="69" fillId="0" borderId="0" applyNumberFormat="0" applyFill="0" applyBorder="0" applyAlignment="0" applyProtection="0">
      <alignment vertical="center"/>
    </xf>
    <xf numFmtId="0" fontId="29" fillId="14" borderId="0" applyNumberFormat="0" applyBorder="0" applyAlignment="0" applyProtection="0">
      <alignment vertical="center"/>
    </xf>
    <xf numFmtId="9" fontId="22" fillId="0" borderId="0" applyFont="0" applyFill="0" applyBorder="0" applyAlignment="0" applyProtection="0">
      <alignment vertical="center"/>
    </xf>
    <xf numFmtId="0" fontId="61" fillId="0" borderId="0" applyNumberFormat="0" applyFill="0" applyBorder="0" applyAlignment="0" applyProtection="0">
      <alignment vertical="center"/>
    </xf>
    <xf numFmtId="0" fontId="0" fillId="0" borderId="0"/>
    <xf numFmtId="0" fontId="31" fillId="0" borderId="0"/>
    <xf numFmtId="0" fontId="22" fillId="31" borderId="27" applyNumberFormat="0" applyFont="0" applyAlignment="0" applyProtection="0">
      <alignment vertical="center"/>
    </xf>
    <xf numFmtId="0" fontId="14" fillId="30" borderId="0" applyNumberFormat="0" applyBorder="0" applyAlignment="0" applyProtection="0">
      <alignment vertical="center"/>
    </xf>
    <xf numFmtId="0" fontId="34" fillId="14" borderId="0" applyNumberFormat="0" applyBorder="0" applyAlignment="0" applyProtection="0">
      <alignment vertical="center"/>
    </xf>
    <xf numFmtId="0" fontId="29" fillId="14" borderId="0" applyNumberFormat="0" applyBorder="0" applyAlignment="0" applyProtection="0">
      <alignment vertical="center"/>
    </xf>
    <xf numFmtId="0" fontId="60" fillId="0" borderId="0" applyNumberFormat="0" applyFill="0" applyBorder="0" applyAlignment="0" applyProtection="0">
      <alignment vertical="center"/>
    </xf>
    <xf numFmtId="0" fontId="24" fillId="4" borderId="0" applyNumberFormat="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31" fillId="0" borderId="0"/>
    <xf numFmtId="193" fontId="27" fillId="0" borderId="1">
      <alignment vertical="center"/>
      <protection locked="0"/>
    </xf>
    <xf numFmtId="0" fontId="29" fillId="14" borderId="0" applyNumberFormat="0" applyBorder="0" applyAlignment="0" applyProtection="0">
      <alignment vertical="center"/>
    </xf>
    <xf numFmtId="0" fontId="3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4" fillId="4" borderId="0" applyNumberFormat="0" applyBorder="0" applyAlignment="0" applyProtection="0">
      <alignment vertical="center"/>
    </xf>
    <xf numFmtId="0" fontId="0" fillId="16" borderId="23" applyNumberFormat="0" applyFont="0" applyAlignment="0" applyProtection="0">
      <alignment vertical="center"/>
    </xf>
    <xf numFmtId="0" fontId="20" fillId="0" borderId="21" applyNumberFormat="0" applyFill="0" applyAlignment="0" applyProtection="0">
      <alignment vertical="center"/>
    </xf>
    <xf numFmtId="193" fontId="27" fillId="0" borderId="1">
      <alignment vertical="center"/>
      <protection locked="0"/>
    </xf>
    <xf numFmtId="0" fontId="31" fillId="0" borderId="0"/>
    <xf numFmtId="0" fontId="52" fillId="0" borderId="21" applyNumberFormat="0" applyFill="0" applyAlignment="0" applyProtection="0">
      <alignment vertical="center"/>
    </xf>
    <xf numFmtId="0" fontId="14" fillId="7" borderId="0" applyNumberFormat="0" applyBorder="0" applyAlignment="0" applyProtection="0">
      <alignment vertical="center"/>
    </xf>
    <xf numFmtId="0" fontId="60" fillId="0" borderId="34" applyNumberFormat="0" applyFill="0" applyAlignment="0" applyProtection="0">
      <alignment vertical="center"/>
    </xf>
    <xf numFmtId="0" fontId="14" fillId="28" borderId="0" applyNumberFormat="0" applyBorder="0" applyAlignment="0" applyProtection="0">
      <alignment vertical="center"/>
    </xf>
    <xf numFmtId="0" fontId="40" fillId="15" borderId="25" applyNumberFormat="0" applyAlignment="0" applyProtection="0">
      <alignment vertical="center"/>
    </xf>
    <xf numFmtId="0" fontId="30" fillId="15" borderId="22" applyNumberFormat="0" applyAlignment="0" applyProtection="0">
      <alignment vertical="center"/>
    </xf>
    <xf numFmtId="0" fontId="19" fillId="0" borderId="0">
      <alignment vertical="top"/>
    </xf>
    <xf numFmtId="0" fontId="56" fillId="41" borderId="31" applyNumberFormat="0" applyAlignment="0" applyProtection="0">
      <alignment vertical="center"/>
    </xf>
    <xf numFmtId="1" fontId="27" fillId="0" borderId="1">
      <alignment vertical="center"/>
      <protection locked="0"/>
    </xf>
    <xf numFmtId="0" fontId="24" fillId="4" borderId="0" applyNumberFormat="0" applyBorder="0" applyAlignment="0" applyProtection="0">
      <alignment vertical="center"/>
    </xf>
    <xf numFmtId="0" fontId="26" fillId="50" borderId="0" applyNumberFormat="0" applyBorder="0" applyAlignment="0" applyProtection="0">
      <alignment vertical="center"/>
    </xf>
    <xf numFmtId="0" fontId="24" fillId="4" borderId="0" applyNumberFormat="0" applyBorder="0" applyAlignment="0" applyProtection="0">
      <alignment vertical="center"/>
    </xf>
    <xf numFmtId="204" fontId="0" fillId="0" borderId="0" applyFont="0" applyFill="0" applyBorder="0" applyAlignment="0" applyProtection="0"/>
    <xf numFmtId="0" fontId="14" fillId="33" borderId="0" applyNumberFormat="0" applyBorder="0" applyAlignment="0" applyProtection="0">
      <alignment vertical="center"/>
    </xf>
    <xf numFmtId="0" fontId="29" fillId="14" borderId="0" applyNumberFormat="0" applyBorder="0" applyAlignment="0" applyProtection="0">
      <alignment vertical="center"/>
    </xf>
    <xf numFmtId="0" fontId="16" fillId="0" borderId="20" applyNumberFormat="0" applyFill="0" applyAlignment="0" applyProtection="0">
      <alignment vertical="center"/>
    </xf>
    <xf numFmtId="0" fontId="48" fillId="0" borderId="28" applyNumberFormat="0" applyFill="0" applyAlignment="0" applyProtection="0">
      <alignment vertical="center"/>
    </xf>
    <xf numFmtId="0" fontId="50" fillId="19" borderId="0" applyNumberFormat="0" applyBorder="0" applyAlignment="0" applyProtection="0">
      <alignment vertical="center"/>
    </xf>
    <xf numFmtId="0" fontId="0" fillId="0" borderId="0"/>
    <xf numFmtId="0" fontId="65" fillId="51" borderId="0" applyNumberFormat="0" applyBorder="0" applyAlignment="0" applyProtection="0">
      <alignment vertical="center"/>
    </xf>
    <xf numFmtId="0" fontId="44" fillId="25" borderId="0" applyNumberFormat="0" applyBorder="0" applyAlignment="0" applyProtection="0">
      <alignment vertical="center"/>
    </xf>
    <xf numFmtId="0" fontId="31" fillId="0" borderId="0"/>
    <xf numFmtId="0" fontId="26" fillId="12" borderId="0" applyNumberFormat="0" applyBorder="0" applyAlignment="0" applyProtection="0">
      <alignment vertical="center"/>
    </xf>
    <xf numFmtId="0" fontId="14" fillId="20" borderId="0" applyNumberFormat="0" applyBorder="0" applyAlignment="0" applyProtection="0">
      <alignment vertical="center"/>
    </xf>
    <xf numFmtId="0" fontId="26" fillId="17" borderId="0" applyNumberFormat="0" applyBorder="0" applyAlignment="0" applyProtection="0">
      <alignment vertical="center"/>
    </xf>
    <xf numFmtId="0" fontId="0" fillId="0" borderId="0">
      <alignment vertical="center"/>
    </xf>
    <xf numFmtId="0" fontId="26" fillId="55" borderId="0" applyNumberFormat="0" applyBorder="0" applyAlignment="0" applyProtection="0">
      <alignment vertical="center"/>
    </xf>
    <xf numFmtId="0" fontId="71" fillId="9" borderId="36" applyNumberFormat="0" applyAlignment="0" applyProtection="0">
      <alignment vertical="center"/>
    </xf>
    <xf numFmtId="0" fontId="26" fillId="52" borderId="0" applyNumberFormat="0" applyBorder="0" applyAlignment="0" applyProtection="0">
      <alignment vertical="center"/>
    </xf>
    <xf numFmtId="0" fontId="13" fillId="4" borderId="0" applyNumberFormat="0" applyBorder="0" applyAlignment="0" applyProtection="0">
      <alignment vertical="center"/>
    </xf>
    <xf numFmtId="0" fontId="38" fillId="14" borderId="0" applyNumberFormat="0" applyBorder="0" applyAlignment="0" applyProtection="0">
      <alignment vertical="center"/>
    </xf>
    <xf numFmtId="0" fontId="26" fillId="45" borderId="0" applyNumberFormat="0" applyBorder="0" applyAlignment="0" applyProtection="0">
      <alignment vertical="center"/>
    </xf>
    <xf numFmtId="41" fontId="0" fillId="0" borderId="0" applyFont="0" applyFill="0" applyBorder="0" applyAlignment="0" applyProtection="0">
      <alignment vertical="center"/>
    </xf>
    <xf numFmtId="0" fontId="14" fillId="23" borderId="0" applyNumberFormat="0" applyBorder="0" applyAlignment="0" applyProtection="0">
      <alignment vertical="center"/>
    </xf>
    <xf numFmtId="0" fontId="21" fillId="0" borderId="0"/>
    <xf numFmtId="0" fontId="14" fillId="38" borderId="0" applyNumberFormat="0" applyBorder="0" applyAlignment="0" applyProtection="0">
      <alignment vertical="center"/>
    </xf>
    <xf numFmtId="0" fontId="51" fillId="0" borderId="0"/>
    <xf numFmtId="0" fontId="26" fillId="53" borderId="0" applyNumberFormat="0" applyBorder="0" applyAlignment="0" applyProtection="0">
      <alignment vertical="center"/>
    </xf>
    <xf numFmtId="0" fontId="26" fillId="48" borderId="0" applyNumberFormat="0" applyBorder="0" applyAlignment="0" applyProtection="0">
      <alignment vertical="center"/>
    </xf>
    <xf numFmtId="203" fontId="51" fillId="0" borderId="0"/>
    <xf numFmtId="183" fontId="0" fillId="0" borderId="0" applyFont="0" applyFill="0" applyBorder="0" applyAlignment="0" applyProtection="0"/>
    <xf numFmtId="0" fontId="14" fillId="21" borderId="0" applyNumberFormat="0" applyBorder="0" applyAlignment="0" applyProtection="0">
      <alignment vertical="center"/>
    </xf>
    <xf numFmtId="0" fontId="13" fillId="4" borderId="0" applyNumberFormat="0" applyBorder="0" applyAlignment="0" applyProtection="0">
      <alignment vertical="center"/>
    </xf>
    <xf numFmtId="0" fontId="26" fillId="40" borderId="0" applyNumberFormat="0" applyBorder="0" applyAlignment="0" applyProtection="0">
      <alignment vertical="center"/>
    </xf>
    <xf numFmtId="0" fontId="50" fillId="19" borderId="0" applyNumberFormat="0" applyBorder="0" applyAlignment="0" applyProtection="0">
      <alignment vertical="center"/>
    </xf>
    <xf numFmtId="0" fontId="14" fillId="5" borderId="0" applyNumberFormat="0" applyBorder="0" applyAlignment="0" applyProtection="0">
      <alignment vertical="center"/>
    </xf>
    <xf numFmtId="0" fontId="14" fillId="32" borderId="0" applyNumberFormat="0" applyBorder="0" applyAlignment="0" applyProtection="0">
      <alignment vertical="center"/>
    </xf>
    <xf numFmtId="0" fontId="39" fillId="0" borderId="0"/>
    <xf numFmtId="0" fontId="73" fillId="56" borderId="0" applyNumberFormat="0" applyBorder="0" applyAlignment="0" applyProtection="0">
      <alignment vertical="center"/>
    </xf>
    <xf numFmtId="0" fontId="26" fillId="43" borderId="0" applyNumberFormat="0" applyBorder="0" applyAlignment="0" applyProtection="0">
      <alignment vertical="center"/>
    </xf>
    <xf numFmtId="0" fontId="29" fillId="14" borderId="0" applyNumberFormat="0" applyBorder="0" applyAlignment="0" applyProtection="0">
      <alignment vertical="center"/>
    </xf>
    <xf numFmtId="0" fontId="18" fillId="0" borderId="0"/>
    <xf numFmtId="0" fontId="14" fillId="24" borderId="0" applyNumberFormat="0" applyBorder="0" applyAlignment="0" applyProtection="0">
      <alignment vertical="center"/>
    </xf>
    <xf numFmtId="0" fontId="75" fillId="0" borderId="0"/>
    <xf numFmtId="0" fontId="51" fillId="0" borderId="3" applyNumberFormat="0" applyFill="0" applyProtection="0">
      <alignment horizontal="right"/>
    </xf>
    <xf numFmtId="0" fontId="0" fillId="0" borderId="0" applyFont="0" applyFill="0" applyBorder="0" applyAlignment="0" applyProtection="0"/>
    <xf numFmtId="0" fontId="28" fillId="10" borderId="0" applyNumberFormat="0" applyBorder="0" applyAlignment="0" applyProtection="0">
      <alignment vertical="center"/>
    </xf>
    <xf numFmtId="40" fontId="0" fillId="0" borderId="0" applyFont="0" applyFill="0" applyBorder="0" applyAlignment="0" applyProtection="0"/>
    <xf numFmtId="41" fontId="0" fillId="0" borderId="0" applyFont="0" applyFill="0" applyBorder="0" applyAlignment="0" applyProtection="0"/>
    <xf numFmtId="0" fontId="31" fillId="0" borderId="0"/>
    <xf numFmtId="0" fontId="39" fillId="0" borderId="0"/>
    <xf numFmtId="1" fontId="27" fillId="0" borderId="1">
      <alignment vertical="center"/>
      <protection locked="0"/>
    </xf>
    <xf numFmtId="1" fontId="51" fillId="0" borderId="32" applyFill="0" applyProtection="0">
      <alignment horizontal="center"/>
    </xf>
    <xf numFmtId="0" fontId="8" fillId="0" borderId="0"/>
    <xf numFmtId="0" fontId="77" fillId="0" borderId="0" applyNumberFormat="0" applyFill="0" applyBorder="0" applyAlignment="0" applyProtection="0">
      <alignment vertical="center"/>
    </xf>
    <xf numFmtId="198" fontId="0" fillId="0" borderId="0" applyFont="0" applyFill="0" applyBorder="0" applyAlignment="0" applyProtection="0"/>
    <xf numFmtId="0" fontId="34" fillId="14" borderId="0" applyNumberFormat="0" applyBorder="0" applyAlignment="0" applyProtection="0">
      <alignment vertical="center"/>
    </xf>
    <xf numFmtId="179" fontId="0" fillId="0" borderId="0" applyFont="0" applyFill="0" applyBorder="0" applyAlignment="0" applyProtection="0"/>
    <xf numFmtId="199" fontId="0" fillId="0" borderId="0" applyFont="0" applyFill="0" applyBorder="0" applyAlignment="0" applyProtection="0"/>
    <xf numFmtId="0" fontId="79" fillId="0" borderId="0" applyNumberFormat="0" applyFill="0" applyBorder="0" applyAlignment="0" applyProtection="0">
      <alignment vertical="center"/>
    </xf>
    <xf numFmtId="207" fontId="0" fillId="0" borderId="0" applyFont="0" applyFill="0" applyBorder="0" applyAlignment="0" applyProtection="0"/>
    <xf numFmtId="0" fontId="24" fillId="4" borderId="0" applyNumberFormat="0" applyBorder="0" applyAlignment="0" applyProtection="0">
      <alignment vertical="center"/>
    </xf>
    <xf numFmtId="0" fontId="15" fillId="5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37" fillId="4" borderId="0" applyNumberFormat="0" applyBorder="0" applyAlignment="0" applyProtection="0">
      <alignment vertical="center"/>
    </xf>
    <xf numFmtId="0" fontId="24"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66" fillId="10" borderId="0" applyNumberFormat="0" applyBorder="0" applyAlignment="0" applyProtection="0">
      <alignment vertical="center"/>
    </xf>
    <xf numFmtId="0" fontId="81" fillId="4" borderId="0" applyNumberFormat="0" applyBorder="0" applyAlignment="0" applyProtection="0"/>
    <xf numFmtId="0" fontId="24" fillId="4" borderId="0" applyNumberFormat="0" applyBorder="0" applyAlignment="0" applyProtection="0">
      <alignment vertical="center"/>
    </xf>
    <xf numFmtId="0" fontId="13" fillId="4" borderId="0" applyNumberFormat="0" applyBorder="0" applyAlignment="0" applyProtection="0">
      <alignment vertical="center"/>
    </xf>
    <xf numFmtId="0" fontId="8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182" fontId="0" fillId="0" borderId="0" applyFont="0" applyFill="0" applyBorder="0" applyAlignment="0" applyProtection="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1" fillId="0" borderId="0"/>
    <xf numFmtId="0" fontId="86" fillId="0" borderId="37" applyNumberFormat="0" applyFill="0" applyAlignment="0" applyProtection="0">
      <alignment vertical="center"/>
    </xf>
    <xf numFmtId="0" fontId="37" fillId="4" borderId="0" applyNumberFormat="0" applyBorder="0" applyAlignment="0" applyProtection="0">
      <alignment vertical="center"/>
    </xf>
    <xf numFmtId="0" fontId="31" fillId="0" borderId="0"/>
    <xf numFmtId="0" fontId="0" fillId="0" borderId="0">
      <alignment vertical="center"/>
    </xf>
    <xf numFmtId="0" fontId="0" fillId="0" borderId="0"/>
    <xf numFmtId="0" fontId="83" fillId="36" borderId="30" applyNumberFormat="0" applyAlignment="0" applyProtection="0">
      <alignment vertical="center"/>
    </xf>
    <xf numFmtId="0" fontId="45" fillId="0" borderId="0">
      <alignment vertical="center"/>
    </xf>
    <xf numFmtId="0" fontId="84" fillId="10" borderId="0" applyNumberFormat="0" applyBorder="0" applyAlignment="0" applyProtection="0">
      <alignment vertical="center"/>
    </xf>
    <xf numFmtId="0" fontId="0" fillId="0" borderId="0">
      <alignment vertical="center"/>
    </xf>
    <xf numFmtId="0" fontId="24" fillId="4" borderId="0" applyNumberFormat="0" applyBorder="0" applyAlignment="0" applyProtection="0">
      <alignment vertical="center"/>
    </xf>
    <xf numFmtId="0" fontId="0" fillId="0" borderId="0">
      <alignment vertical="center"/>
    </xf>
    <xf numFmtId="0" fontId="29" fillId="14" borderId="0" applyNumberFormat="0" applyBorder="0" applyAlignment="0" applyProtection="0">
      <alignment vertical="center"/>
    </xf>
    <xf numFmtId="0" fontId="24" fillId="4" borderId="0" applyNumberFormat="0" applyBorder="0" applyAlignment="0" applyProtection="0">
      <alignment vertical="center"/>
    </xf>
    <xf numFmtId="0" fontId="24" fillId="10" borderId="0" applyNumberFormat="0" applyBorder="0" applyAlignment="0" applyProtection="0">
      <alignment vertical="center"/>
    </xf>
    <xf numFmtId="0" fontId="37" fillId="4" borderId="0" applyNumberFormat="0" applyBorder="0" applyAlignment="0" applyProtection="0">
      <alignment vertical="center"/>
    </xf>
    <xf numFmtId="0" fontId="29" fillId="19" borderId="0" applyNumberFormat="0" applyBorder="0" applyAlignment="0" applyProtection="0">
      <alignment vertical="center"/>
    </xf>
    <xf numFmtId="0" fontId="34" fillId="14" borderId="0" applyNumberFormat="0" applyBorder="0" applyAlignment="0" applyProtection="0">
      <alignment vertical="center"/>
    </xf>
    <xf numFmtId="0" fontId="13" fillId="10" borderId="0" applyNumberFormat="0" applyBorder="0" applyAlignment="0" applyProtection="0">
      <alignment vertical="center"/>
    </xf>
    <xf numFmtId="0" fontId="34"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26" fontId="45" fillId="0" borderId="0"/>
    <xf numFmtId="0" fontId="34" fillId="14" borderId="0" applyNumberFormat="0" applyBorder="0" applyAlignment="0" applyProtection="0">
      <alignment vertical="center"/>
    </xf>
    <xf numFmtId="0" fontId="24" fillId="4" borderId="0" applyNumberFormat="0" applyBorder="0" applyAlignment="0" applyProtection="0">
      <alignment vertical="center"/>
    </xf>
    <xf numFmtId="0" fontId="29" fillId="19" borderId="0" applyNumberFormat="0" applyBorder="0" applyAlignment="0" applyProtection="0">
      <alignment vertical="center"/>
    </xf>
    <xf numFmtId="0" fontId="0" fillId="0" borderId="0" applyNumberFormat="0" applyFill="0" applyBorder="0" applyAlignment="0" applyProtection="0"/>
    <xf numFmtId="0" fontId="76" fillId="14" borderId="0" applyNumberFormat="0" applyBorder="0" applyAlignment="0" applyProtection="0"/>
    <xf numFmtId="0" fontId="29" fillId="19" borderId="0" applyNumberFormat="0" applyBorder="0" applyAlignment="0" applyProtection="0">
      <alignment vertical="center"/>
    </xf>
    <xf numFmtId="0" fontId="34" fillId="14" borderId="0" applyNumberFormat="0" applyBorder="0" applyAlignment="0" applyProtection="0">
      <alignment vertical="center"/>
    </xf>
    <xf numFmtId="0" fontId="29" fillId="14" borderId="0" applyNumberFormat="0" applyBorder="0" applyAlignment="0" applyProtection="0">
      <alignment vertical="center"/>
    </xf>
    <xf numFmtId="0" fontId="84" fillId="10" borderId="0" applyNumberFormat="0" applyBorder="0" applyAlignment="0" applyProtection="0">
      <alignment vertical="center"/>
    </xf>
    <xf numFmtId="0" fontId="15" fillId="6" borderId="0" applyNumberFormat="0" applyBorder="0" applyAlignment="0" applyProtection="0">
      <alignment vertical="center"/>
    </xf>
    <xf numFmtId="0" fontId="34" fillId="14"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29" fillId="14" borderId="0" applyNumberFormat="0" applyBorder="0" applyAlignment="0" applyProtection="0">
      <alignment vertical="center"/>
    </xf>
    <xf numFmtId="0" fontId="24" fillId="4" borderId="0" applyNumberFormat="0" applyBorder="0" applyAlignment="0" applyProtection="0">
      <alignment vertical="center"/>
    </xf>
    <xf numFmtId="0" fontId="38" fillId="19" borderId="0" applyNumberFormat="0" applyBorder="0" applyAlignment="0" applyProtection="0">
      <alignment vertical="center"/>
    </xf>
    <xf numFmtId="0" fontId="85" fillId="1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85" fillId="19" borderId="0" applyNumberFormat="0" applyBorder="0" applyAlignment="0" applyProtection="0">
      <alignment vertical="center"/>
    </xf>
    <xf numFmtId="0" fontId="80" fillId="14" borderId="0" applyNumberFormat="0" applyBorder="0" applyAlignment="0" applyProtection="0"/>
    <xf numFmtId="0" fontId="24" fillId="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4"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7" fillId="4" borderId="0" applyNumberFormat="0" applyBorder="0" applyAlignment="0" applyProtection="0">
      <alignment vertical="center"/>
    </xf>
    <xf numFmtId="0" fontId="13" fillId="4" borderId="0" applyNumberFormat="0" applyBorder="0" applyAlignment="0" applyProtection="0"/>
    <xf numFmtId="0" fontId="82" fillId="0" borderId="0" applyNumberFormat="0" applyFill="0" applyBorder="0" applyAlignment="0" applyProtection="0">
      <alignment vertical="top"/>
      <protection locked="0"/>
    </xf>
    <xf numFmtId="0" fontId="29" fillId="14" borderId="0" applyNumberFormat="0" applyBorder="0" applyAlignment="0" applyProtection="0">
      <alignment vertical="center"/>
    </xf>
    <xf numFmtId="0" fontId="13" fillId="4" borderId="0" applyNumberFormat="0" applyBorder="0" applyAlignment="0" applyProtection="0"/>
    <xf numFmtId="0" fontId="24" fillId="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4" fillId="14" borderId="0" applyNumberFormat="0" applyBorder="0" applyAlignment="0" applyProtection="0">
      <alignment vertical="center"/>
    </xf>
    <xf numFmtId="0" fontId="37" fillId="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4" fillId="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43" fontId="0" fillId="0" borderId="0" applyFont="0" applyFill="0" applyBorder="0" applyAlignment="0" applyProtection="0"/>
    <xf numFmtId="0" fontId="38" fillId="19" borderId="0" applyNumberFormat="0" applyBorder="0" applyAlignment="0" applyProtection="0">
      <alignment vertical="center"/>
    </xf>
    <xf numFmtId="0" fontId="29" fillId="14" borderId="0" applyNumberFormat="0" applyBorder="0" applyAlignment="0" applyProtection="0">
      <alignment vertical="center"/>
    </xf>
    <xf numFmtId="41" fontId="0" fillId="0" borderId="0" applyFont="0" applyFill="0" applyBorder="0" applyAlignment="0" applyProtection="0"/>
    <xf numFmtId="0" fontId="29" fillId="14" borderId="0" applyNumberFormat="0" applyBorder="0" applyAlignment="0" applyProtection="0">
      <alignment vertical="center"/>
    </xf>
    <xf numFmtId="0" fontId="34" fillId="14" borderId="0" applyNumberFormat="0" applyBorder="0" applyAlignment="0" applyProtection="0">
      <alignment vertical="center"/>
    </xf>
    <xf numFmtId="0" fontId="90" fillId="0" borderId="0" applyNumberFormat="0" applyFill="0" applyBorder="0" applyAlignment="0" applyProtection="0"/>
    <xf numFmtId="0" fontId="29" fillId="14" borderId="0" applyNumberFormat="0" applyBorder="0" applyAlignment="0" applyProtection="0">
      <alignment vertical="center"/>
    </xf>
    <xf numFmtId="0" fontId="45" fillId="14" borderId="0" applyNumberFormat="0" applyBorder="0" applyAlignment="0" applyProtection="0">
      <alignment vertical="center"/>
    </xf>
    <xf numFmtId="0" fontId="45" fillId="0" borderId="0"/>
    <xf numFmtId="3" fontId="35" fillId="0" borderId="0"/>
    <xf numFmtId="0" fontId="45" fillId="13" borderId="0" applyNumberFormat="0" applyBorder="0" applyAlignment="0" applyProtection="0">
      <alignment vertical="center"/>
    </xf>
    <xf numFmtId="0" fontId="77" fillId="0" borderId="0" applyNumberFormat="0" applyFill="0" applyBorder="0" applyAlignment="0" applyProtection="0">
      <alignment vertical="center"/>
    </xf>
    <xf numFmtId="0" fontId="29" fillId="14" borderId="0" applyNumberFormat="0" applyBorder="0" applyAlignment="0" applyProtection="0">
      <alignment vertical="center"/>
    </xf>
    <xf numFmtId="0" fontId="0" fillId="0" borderId="0"/>
    <xf numFmtId="0" fontId="0" fillId="0" borderId="0"/>
    <xf numFmtId="0" fontId="29" fillId="14" borderId="0" applyNumberFormat="0" applyBorder="0" applyAlignment="0" applyProtection="0">
      <alignment vertical="center"/>
    </xf>
    <xf numFmtId="0" fontId="89" fillId="0" borderId="0" applyNumberFormat="0" applyFill="0" applyBorder="0" applyAlignment="0" applyProtection="0">
      <alignment vertical="top"/>
      <protection locked="0"/>
    </xf>
    <xf numFmtId="0" fontId="36" fillId="35" borderId="0" applyNumberFormat="0" applyBorder="0" applyAlignment="0" applyProtection="0">
      <alignment vertical="center"/>
    </xf>
    <xf numFmtId="14" fontId="17" fillId="0" borderId="0">
      <alignment horizontal="center" wrapText="1"/>
      <protection locked="0"/>
    </xf>
    <xf numFmtId="0" fontId="0" fillId="0" borderId="0"/>
    <xf numFmtId="3" fontId="0" fillId="0" borderId="0" applyFont="0" applyFill="0" applyBorder="0" applyAlignment="0" applyProtection="0"/>
    <xf numFmtId="0" fontId="94" fillId="0" borderId="3" applyNumberFormat="0" applyFill="0" applyProtection="0">
      <alignment horizontal="center"/>
    </xf>
    <xf numFmtId="0" fontId="13" fillId="10" borderId="0" applyNumberFormat="0" applyBorder="0" applyAlignment="0" applyProtection="0">
      <alignment vertical="center"/>
    </xf>
    <xf numFmtId="0" fontId="0" fillId="0" borderId="0">
      <alignment vertical="center"/>
    </xf>
    <xf numFmtId="0" fontId="34" fillId="14" borderId="0" applyNumberFormat="0" applyBorder="0" applyAlignment="0" applyProtection="0">
      <alignment vertical="center"/>
    </xf>
    <xf numFmtId="0" fontId="0" fillId="0" borderId="0"/>
    <xf numFmtId="0" fontId="62" fillId="0" borderId="0" applyNumberFormat="0" applyFill="0" applyBorder="0" applyAlignment="0" applyProtection="0">
      <alignment vertical="center"/>
    </xf>
    <xf numFmtId="43" fontId="0" fillId="0" borderId="0" applyFont="0" applyFill="0" applyBorder="0" applyAlignment="0" applyProtection="0">
      <alignment vertical="center"/>
    </xf>
    <xf numFmtId="0" fontId="66" fillId="10" borderId="0" applyNumberFormat="0" applyBorder="0" applyAlignment="0" applyProtection="0">
      <alignment vertical="center"/>
    </xf>
    <xf numFmtId="206" fontId="8" fillId="0" borderId="0"/>
    <xf numFmtId="0" fontId="0" fillId="0" borderId="0">
      <alignment vertical="center"/>
    </xf>
    <xf numFmtId="0" fontId="62" fillId="0" borderId="33" applyNumberFormat="0" applyFill="0" applyAlignment="0" applyProtection="0">
      <alignment vertical="center"/>
    </xf>
    <xf numFmtId="212" fontId="0" fillId="0" borderId="0" applyFont="0" applyFill="0" applyBorder="0" applyAlignment="0" applyProtection="0"/>
    <xf numFmtId="9" fontId="0" fillId="0" borderId="0" applyFont="0" applyFill="0" applyBorder="0" applyAlignment="0" applyProtection="0">
      <alignment vertical="center"/>
    </xf>
    <xf numFmtId="192" fontId="0" fillId="0" borderId="0" applyFont="0" applyFill="0" applyBorder="0" applyAlignment="0" applyProtection="0"/>
    <xf numFmtId="0" fontId="72" fillId="0" borderId="0"/>
    <xf numFmtId="196" fontId="0" fillId="0" borderId="0" applyFont="0" applyFill="0" applyBorder="0" applyAlignment="0" applyProtection="0"/>
    <xf numFmtId="0" fontId="74" fillId="0" borderId="0"/>
    <xf numFmtId="0" fontId="36" fillId="58" borderId="0" applyNumberFormat="0" applyBorder="0" applyAlignment="0" applyProtection="0">
      <alignment vertical="center"/>
    </xf>
    <xf numFmtId="0" fontId="37" fillId="4" borderId="0" applyNumberFormat="0" applyBorder="0" applyAlignment="0" applyProtection="0">
      <alignment vertical="center"/>
    </xf>
    <xf numFmtId="180" fontId="0" fillId="0" borderId="0" applyFont="0" applyFill="0" applyBorder="0" applyAlignment="0" applyProtection="0"/>
    <xf numFmtId="0" fontId="32" fillId="0" borderId="0" applyProtection="0"/>
    <xf numFmtId="0" fontId="29" fillId="14" borderId="0" applyNumberFormat="0" applyBorder="0" applyAlignment="0" applyProtection="0">
      <alignment vertical="center"/>
    </xf>
    <xf numFmtId="0" fontId="0" fillId="0" borderId="0"/>
    <xf numFmtId="0" fontId="29" fillId="19" borderId="0" applyNumberFormat="0" applyBorder="0" applyAlignment="0" applyProtection="0">
      <alignment vertical="center"/>
    </xf>
    <xf numFmtId="0" fontId="38" fillId="19"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4" fontId="0" fillId="0" borderId="0" applyFont="0" applyFill="0" applyBorder="0" applyAlignment="0" applyProtection="0"/>
    <xf numFmtId="0" fontId="31" fillId="0" borderId="0"/>
    <xf numFmtId="0" fontId="45" fillId="0" borderId="0">
      <alignment vertical="center"/>
    </xf>
    <xf numFmtId="0" fontId="36" fillId="6" borderId="0" applyNumberFormat="0" applyBorder="0" applyAlignment="0" applyProtection="0">
      <alignment vertical="center"/>
    </xf>
    <xf numFmtId="0" fontId="10" fillId="0" borderId="0" applyNumberFormat="0" applyFill="0" applyBorder="0" applyAlignment="0" applyProtection="0"/>
    <xf numFmtId="0" fontId="34" fillId="14" borderId="0" applyNumberFormat="0" applyBorder="0" applyAlignment="0" applyProtection="0">
      <alignment vertical="center"/>
    </xf>
    <xf numFmtId="15" fontId="0" fillId="0" borderId="0" applyFont="0" applyFill="0" applyBorder="0" applyAlignment="0" applyProtection="0"/>
    <xf numFmtId="0" fontId="37" fillId="4" borderId="0" applyNumberFormat="0" applyBorder="0" applyAlignment="0" applyProtection="0">
      <alignment vertical="center"/>
    </xf>
    <xf numFmtId="0" fontId="66" fillId="10" borderId="0" applyNumberFormat="0" applyBorder="0" applyAlignment="0" applyProtection="0">
      <alignment vertical="center"/>
    </xf>
    <xf numFmtId="0" fontId="28" fillId="13" borderId="0" applyNumberFormat="0" applyBorder="0" applyAlignment="0" applyProtection="0">
      <alignment vertical="center"/>
    </xf>
    <xf numFmtId="0" fontId="85" fillId="19" borderId="0" applyNumberFormat="0" applyBorder="0" applyAlignment="0" applyProtection="0">
      <alignment vertical="center"/>
    </xf>
    <xf numFmtId="0" fontId="87" fillId="0" borderId="0" applyNumberFormat="0" applyFill="0" applyBorder="0" applyAlignment="0" applyProtection="0">
      <alignment vertical="center"/>
    </xf>
    <xf numFmtId="0" fontId="37" fillId="4" borderId="0" applyNumberFormat="0" applyBorder="0" applyAlignment="0" applyProtection="0">
      <alignment vertical="center"/>
    </xf>
    <xf numFmtId="176" fontId="0" fillId="0" borderId="0" applyFont="0" applyFill="0" applyProtection="0"/>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55" fillId="49" borderId="0" applyNumberFormat="0" applyBorder="0" applyAlignment="0" applyProtection="0"/>
    <xf numFmtId="9" fontId="0" fillId="0" borderId="0" applyFont="0" applyFill="0" applyBorder="0" applyAlignment="0" applyProtection="0"/>
    <xf numFmtId="0" fontId="39" fillId="0" borderId="0"/>
    <xf numFmtId="0" fontId="37" fillId="4" borderId="0" applyNumberFormat="0" applyBorder="0" applyAlignment="0" applyProtection="0">
      <alignment vertical="center"/>
    </xf>
    <xf numFmtId="0" fontId="42" fillId="0" borderId="0"/>
    <xf numFmtId="37" fontId="97" fillId="0" borderId="0"/>
    <xf numFmtId="201" fontId="0" fillId="0" borderId="0" applyFont="0" applyFill="0" applyBorder="0" applyAlignment="0" applyProtection="0"/>
    <xf numFmtId="0" fontId="76" fillId="14" borderId="0" applyNumberFormat="0" applyBorder="0" applyAlignment="0" applyProtection="0"/>
    <xf numFmtId="0" fontId="54" fillId="9" borderId="30" applyNumberFormat="0" applyAlignment="0" applyProtection="0">
      <alignment vertical="center"/>
    </xf>
    <xf numFmtId="40" fontId="0" fillId="0" borderId="0" applyFont="0" applyFill="0" applyBorder="0" applyAlignment="0" applyProtection="0"/>
    <xf numFmtId="0" fontId="84" fillId="10" borderId="0" applyNumberFormat="0" applyBorder="0" applyAlignment="0" applyProtection="0">
      <alignment vertical="center"/>
    </xf>
    <xf numFmtId="0" fontId="0" fillId="0" borderId="0" applyFont="0" applyFill="0" applyBorder="0" applyAlignment="0" applyProtection="0"/>
    <xf numFmtId="0" fontId="23" fillId="16" borderId="0" applyNumberFormat="0" applyBorder="0" applyAlignment="0" applyProtection="0"/>
    <xf numFmtId="0" fontId="45" fillId="0" borderId="0">
      <alignment vertical="center"/>
    </xf>
    <xf numFmtId="0" fontId="88" fillId="16" borderId="1" applyNumberFormat="0" applyBorder="0" applyAlignment="0" applyProtection="0"/>
    <xf numFmtId="0" fontId="91" fillId="0" borderId="0" applyProtection="0"/>
    <xf numFmtId="0" fontId="98" fillId="0" borderId="39" applyNumberFormat="0" applyFill="0" applyAlignment="0" applyProtection="0">
      <alignment vertical="center"/>
    </xf>
    <xf numFmtId="0" fontId="88" fillId="9" borderId="0" applyNumberFormat="0" applyBorder="0" applyAlignment="0" applyProtection="0"/>
    <xf numFmtId="0" fontId="37" fillId="4" borderId="0" applyNumberFormat="0" applyBorder="0" applyAlignment="0" applyProtection="0">
      <alignment vertical="center"/>
    </xf>
    <xf numFmtId="0" fontId="24" fillId="10"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92" fillId="59" borderId="0" applyNumberFormat="0" applyBorder="0" applyAlignment="0" applyProtection="0"/>
    <xf numFmtId="2" fontId="32" fillId="0" borderId="0" applyProtection="0"/>
    <xf numFmtId="41" fontId="0" fillId="0" borderId="0" applyFont="0" applyFill="0" applyBorder="0" applyAlignment="0" applyProtection="0"/>
    <xf numFmtId="0" fontId="0" fillId="0" borderId="0"/>
    <xf numFmtId="0" fontId="23" fillId="26" borderId="0" applyNumberFormat="0" applyBorder="0" applyAlignment="0" applyProtection="0"/>
    <xf numFmtId="0" fontId="38" fillId="14" borderId="0" applyNumberFormat="0" applyBorder="0" applyAlignment="0" applyProtection="0">
      <alignment vertical="center"/>
    </xf>
    <xf numFmtId="0" fontId="0" fillId="0" borderId="0"/>
    <xf numFmtId="0" fontId="95" fillId="0" borderId="0"/>
    <xf numFmtId="0" fontId="50" fillId="1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189" fontId="0" fillId="0" borderId="0" applyFont="0" applyFill="0" applyBorder="0" applyAlignment="0" applyProtection="0"/>
    <xf numFmtId="0" fontId="51" fillId="0" borderId="0"/>
    <xf numFmtId="0" fontId="29" fillId="14" borderId="0" applyNumberFormat="0" applyBorder="0" applyAlignment="0" applyProtection="0">
      <alignment vertical="center"/>
    </xf>
    <xf numFmtId="3" fontId="64" fillId="0" borderId="0"/>
    <xf numFmtId="0" fontId="0" fillId="0" borderId="0"/>
    <xf numFmtId="0" fontId="0" fillId="0" borderId="0"/>
    <xf numFmtId="0" fontId="23" fillId="16" borderId="0" applyNumberFormat="0" applyBorder="0" applyAlignment="0" applyProtection="0"/>
    <xf numFmtId="0" fontId="19" fillId="0" borderId="0">
      <alignment vertical="top"/>
    </xf>
    <xf numFmtId="0" fontId="84" fillId="10" borderId="0" applyNumberFormat="0" applyBorder="0" applyAlignment="0" applyProtection="0">
      <alignment vertical="center"/>
    </xf>
    <xf numFmtId="0" fontId="0" fillId="0" borderId="0"/>
    <xf numFmtId="0" fontId="0" fillId="0" borderId="0"/>
    <xf numFmtId="0" fontId="8" fillId="0" borderId="0"/>
    <xf numFmtId="0" fontId="0" fillId="0" borderId="0">
      <alignment vertical="center"/>
    </xf>
    <xf numFmtId="0" fontId="51" fillId="0" borderId="0"/>
    <xf numFmtId="0" fontId="24" fillId="10" borderId="0" applyNumberFormat="0" applyBorder="0" applyAlignment="0" applyProtection="0">
      <alignment vertical="center"/>
    </xf>
    <xf numFmtId="0" fontId="51" fillId="0" borderId="0"/>
    <xf numFmtId="0" fontId="19" fillId="0" borderId="0">
      <alignment vertical="top"/>
    </xf>
    <xf numFmtId="0" fontId="29" fillId="19" borderId="0" applyNumberFormat="0" applyBorder="0" applyAlignment="0" applyProtection="0">
      <alignment vertical="center"/>
    </xf>
    <xf numFmtId="0" fontId="15" fillId="62" borderId="0" applyNumberFormat="0" applyBorder="0" applyAlignment="0" applyProtection="0">
      <alignment vertical="center"/>
    </xf>
    <xf numFmtId="0" fontId="79" fillId="0" borderId="0" applyNumberFormat="0" applyFill="0" applyBorder="0" applyAlignment="0" applyProtection="0">
      <alignment vertical="center"/>
    </xf>
    <xf numFmtId="43" fontId="0" fillId="0" borderId="0" applyFont="0" applyFill="0" applyBorder="0" applyAlignment="0" applyProtection="0"/>
    <xf numFmtId="0" fontId="50" fillId="19" borderId="0" applyNumberFormat="0" applyBorder="0" applyAlignment="0" applyProtection="0">
      <alignment vertical="center"/>
    </xf>
    <xf numFmtId="0" fontId="31" fillId="0" borderId="0"/>
    <xf numFmtId="0" fontId="96" fillId="0" borderId="0" applyNumberFormat="0" applyFill="0" applyBorder="0" applyAlignment="0" applyProtection="0"/>
    <xf numFmtId="197" fontId="0" fillId="0" borderId="0" applyFont="0" applyFill="0" applyBorder="0" applyAlignment="0" applyProtection="0"/>
    <xf numFmtId="178" fontId="8" fillId="0" borderId="0"/>
    <xf numFmtId="0" fontId="0" fillId="0" borderId="0" applyFont="0" applyFill="0" applyBorder="0" applyAlignment="0" applyProtection="0"/>
    <xf numFmtId="0" fontId="0" fillId="0" borderId="0">
      <alignment vertical="center"/>
    </xf>
    <xf numFmtId="0" fontId="70" fillId="49" borderId="35" applyNumberFormat="0" applyAlignment="0" applyProtection="0">
      <alignment vertical="center"/>
    </xf>
    <xf numFmtId="0" fontId="84" fillId="10" borderId="0" applyNumberFormat="0" applyBorder="0" applyAlignment="0" applyProtection="0">
      <alignment vertical="center"/>
    </xf>
    <xf numFmtId="0" fontId="45" fillId="37"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55" fillId="13" borderId="0" applyNumberFormat="0" applyBorder="0" applyAlignment="0" applyProtection="0"/>
    <xf numFmtId="0" fontId="39" fillId="0" borderId="0">
      <protection locked="0"/>
    </xf>
    <xf numFmtId="0" fontId="0" fillId="0" borderId="0">
      <alignment vertical="center"/>
    </xf>
    <xf numFmtId="0" fontId="24" fillId="4" borderId="0" applyNumberFormat="0" applyBorder="0" applyAlignment="0" applyProtection="0">
      <alignment vertical="center"/>
    </xf>
    <xf numFmtId="0" fontId="39" fillId="0" borderId="0"/>
    <xf numFmtId="41" fontId="0" fillId="0" borderId="0" applyFont="0" applyFill="0" applyBorder="0" applyAlignment="0" applyProtection="0"/>
    <xf numFmtId="0" fontId="23" fillId="26" borderId="0" applyNumberFormat="0" applyBorder="0" applyAlignment="0" applyProtection="0"/>
    <xf numFmtId="0" fontId="50" fillId="19" borderId="0" applyNumberFormat="0" applyBorder="0" applyAlignment="0" applyProtection="0">
      <alignment vertical="center"/>
    </xf>
    <xf numFmtId="0" fontId="24" fillId="4" borderId="0" applyNumberFormat="0" applyBorder="0" applyAlignment="0" applyProtection="0">
      <alignment vertical="center"/>
    </xf>
    <xf numFmtId="0" fontId="53" fillId="0" borderId="29" applyNumberFormat="0" applyAlignment="0" applyProtection="0">
      <alignment horizontal="left" vertical="center"/>
    </xf>
    <xf numFmtId="0" fontId="36" fillId="35" borderId="0" applyNumberFormat="0" applyBorder="0" applyAlignment="0" applyProtection="0">
      <alignment vertical="center"/>
    </xf>
    <xf numFmtId="0" fontId="29" fillId="14" borderId="0" applyNumberFormat="0" applyBorder="0" applyAlignment="0" applyProtection="0">
      <alignment vertical="center"/>
    </xf>
    <xf numFmtId="0" fontId="19" fillId="0" borderId="0" applyNumberFormat="0" applyFill="0" applyBorder="0" applyAlignment="0" applyProtection="0">
      <alignment vertical="top"/>
    </xf>
    <xf numFmtId="0" fontId="0" fillId="0" borderId="0"/>
    <xf numFmtId="202" fontId="0" fillId="0" borderId="0" applyFont="0" applyFill="0" applyBorder="0" applyAlignment="0" applyProtection="0"/>
    <xf numFmtId="0" fontId="55" fillId="9" borderId="0" applyNumberFormat="0" applyBorder="0" applyAlignment="0" applyProtection="0"/>
    <xf numFmtId="0" fontId="88" fillId="16" borderId="1" applyNumberFormat="0" applyBorder="0" applyAlignment="0" applyProtection="0"/>
    <xf numFmtId="0" fontId="55" fillId="27" borderId="0" applyNumberFormat="0" applyBorder="0" applyAlignment="0" applyProtection="0"/>
    <xf numFmtId="0" fontId="24" fillId="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5" fillId="0" borderId="0">
      <alignment vertical="center"/>
      <protection locked="0"/>
    </xf>
    <xf numFmtId="0" fontId="23" fillId="26" borderId="0" applyNumberFormat="0" applyBorder="0" applyAlignment="0" applyProtection="0"/>
    <xf numFmtId="190" fontId="41" fillId="0" borderId="19" applyAlignment="0" applyProtection="0"/>
    <xf numFmtId="0" fontId="55" fillId="54" borderId="0" applyNumberFormat="0" applyBorder="0" applyAlignment="0" applyProtection="0"/>
    <xf numFmtId="9" fontId="0" fillId="0" borderId="0" applyFont="0" applyFill="0" applyBorder="0" applyAlignment="0" applyProtection="0">
      <alignment vertical="center"/>
    </xf>
    <xf numFmtId="0" fontId="99" fillId="0" borderId="0" applyNumberFormat="0" applyFill="0" applyBorder="0" applyAlignment="0" applyProtection="0">
      <alignment vertical="center"/>
    </xf>
    <xf numFmtId="38" fontId="0" fillId="0" borderId="0" applyFont="0" applyFill="0" applyBorder="0" applyAlignment="0" applyProtection="0"/>
    <xf numFmtId="0" fontId="15" fillId="39" borderId="0" applyNumberFormat="0" applyBorder="0" applyAlignment="0" applyProtection="0">
      <alignment vertical="center"/>
    </xf>
    <xf numFmtId="0" fontId="13" fillId="10" borderId="0" applyNumberFormat="0" applyBorder="0" applyAlignment="0" applyProtection="0">
      <alignment vertical="center"/>
    </xf>
    <xf numFmtId="188" fontId="0" fillId="0" borderId="0" applyFont="0" applyFill="0" applyBorder="0" applyAlignment="0" applyProtection="0"/>
    <xf numFmtId="0" fontId="23" fillId="4" borderId="0" applyNumberFormat="0" applyBorder="0" applyAlignment="0" applyProtection="0"/>
    <xf numFmtId="0" fontId="29" fillId="14" borderId="0" applyNumberFormat="0" applyBorder="0" applyAlignment="0" applyProtection="0">
      <alignment vertical="center"/>
    </xf>
    <xf numFmtId="205" fontId="0" fillId="0" borderId="0" applyFont="0" applyFill="0" applyBorder="0" applyAlignment="0" applyProtection="0"/>
    <xf numFmtId="0" fontId="15" fillId="60"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19" fillId="0" borderId="0">
      <alignment vertical="top"/>
    </xf>
    <xf numFmtId="0" fontId="29" fillId="14" borderId="0" applyNumberFormat="0" applyBorder="0" applyAlignment="0" applyProtection="0">
      <alignment vertical="center"/>
    </xf>
    <xf numFmtId="41" fontId="0" fillId="0" borderId="0" applyFont="0" applyFill="0" applyBorder="0" applyAlignment="0" applyProtection="0"/>
    <xf numFmtId="0" fontId="29" fillId="14" borderId="0" applyNumberFormat="0" applyBorder="0" applyAlignment="0" applyProtection="0">
      <alignment vertical="center"/>
    </xf>
    <xf numFmtId="0" fontId="45" fillId="57" borderId="0" applyNumberFormat="0" applyBorder="0" applyAlignment="0" applyProtection="0">
      <alignment vertical="center"/>
    </xf>
    <xf numFmtId="0" fontId="37" fillId="4" borderId="0" applyNumberFormat="0" applyBorder="0" applyAlignment="0" applyProtection="0">
      <alignment vertical="center"/>
    </xf>
    <xf numFmtId="0" fontId="49" fillId="34" borderId="18">
      <protection locked="0"/>
    </xf>
    <xf numFmtId="0" fontId="0" fillId="0" borderId="0"/>
    <xf numFmtId="0" fontId="36" fillId="46" borderId="0" applyNumberFormat="0" applyBorder="0" applyAlignment="0" applyProtection="0">
      <alignment vertical="center"/>
    </xf>
    <xf numFmtId="0" fontId="24" fillId="4" borderId="0" applyNumberFormat="0" applyBorder="0" applyAlignment="0" applyProtection="0">
      <alignment vertical="center"/>
    </xf>
    <xf numFmtId="0" fontId="36" fillId="60" borderId="0" applyNumberFormat="0" applyBorder="0" applyAlignment="0" applyProtection="0">
      <alignment vertical="center"/>
    </xf>
    <xf numFmtId="0" fontId="55" fillId="61" borderId="0" applyNumberFormat="0" applyBorder="0" applyAlignment="0" applyProtection="0"/>
    <xf numFmtId="0" fontId="55" fillId="13" borderId="0" applyNumberFormat="0" applyBorder="0" applyAlignment="0" applyProtection="0"/>
    <xf numFmtId="0" fontId="55" fillId="54" borderId="0" applyNumberFormat="0" applyBorder="0" applyAlignment="0" applyProtection="0"/>
    <xf numFmtId="0" fontId="24" fillId="4" borderId="0" applyNumberFormat="0" applyBorder="0" applyAlignment="0" applyProtection="0">
      <alignment vertical="center"/>
    </xf>
    <xf numFmtId="0" fontId="15" fillId="46" borderId="0" applyNumberFormat="0" applyBorder="0" applyAlignment="0" applyProtection="0">
      <alignment vertical="center"/>
    </xf>
    <xf numFmtId="194" fontId="0" fillId="0" borderId="0" applyFont="0" applyFill="0" applyBorder="0" applyAlignment="0" applyProtection="0"/>
    <xf numFmtId="38" fontId="0" fillId="0" borderId="0" applyFont="0" applyFill="0" applyBorder="0" applyAlignment="0" applyProtection="0"/>
    <xf numFmtId="0" fontId="45" fillId="13" borderId="0" applyNumberFormat="0" applyBorder="0" applyAlignment="0" applyProtection="0">
      <alignment vertical="center"/>
    </xf>
    <xf numFmtId="0" fontId="15" fillId="35" borderId="0" applyNumberFormat="0" applyBorder="0" applyAlignment="0" applyProtection="0">
      <alignment vertical="center"/>
    </xf>
    <xf numFmtId="0" fontId="73" fillId="56" borderId="0" applyNumberFormat="0" applyBorder="0" applyAlignment="0" applyProtection="0">
      <alignment vertical="center"/>
    </xf>
    <xf numFmtId="0" fontId="0" fillId="0" borderId="0"/>
    <xf numFmtId="0" fontId="23" fillId="26" borderId="0" applyNumberFormat="0" applyBorder="0" applyAlignment="0" applyProtection="0"/>
    <xf numFmtId="0" fontId="45" fillId="26" borderId="0" applyNumberFormat="0" applyBorder="0" applyAlignment="0" applyProtection="0">
      <alignment vertical="center"/>
    </xf>
    <xf numFmtId="0" fontId="45" fillId="19" borderId="0" applyNumberFormat="0" applyBorder="0" applyAlignment="0" applyProtection="0">
      <alignment vertical="center"/>
    </xf>
    <xf numFmtId="211" fontId="100" fillId="0" borderId="0"/>
    <xf numFmtId="0" fontId="0" fillId="0" borderId="0"/>
    <xf numFmtId="0" fontId="15" fillId="18" borderId="0" applyNumberFormat="0" applyBorder="0" applyAlignment="0" applyProtection="0">
      <alignment vertical="center"/>
    </xf>
    <xf numFmtId="0" fontId="0" fillId="0" borderId="0"/>
    <xf numFmtId="0" fontId="68" fillId="0" borderId="0" applyNumberFormat="0" applyFill="0" applyBorder="0" applyAlignment="0" applyProtection="0">
      <alignment vertical="center"/>
    </xf>
    <xf numFmtId="0" fontId="0" fillId="0" borderId="0"/>
    <xf numFmtId="0" fontId="0" fillId="64" borderId="0" applyNumberFormat="0" applyFont="0" applyBorder="0" applyAlignment="0" applyProtection="0"/>
    <xf numFmtId="0" fontId="38" fillId="19" borderId="0" applyNumberFormat="0" applyBorder="0" applyAlignment="0" applyProtection="0">
      <alignment vertical="center"/>
    </xf>
    <xf numFmtId="0" fontId="45" fillId="19" borderId="0" applyNumberFormat="0" applyBorder="0" applyAlignment="0" applyProtection="0">
      <alignment vertical="center"/>
    </xf>
    <xf numFmtId="189" fontId="0" fillId="0" borderId="0" applyFont="0" applyFill="0" applyBorder="0" applyAlignment="0" applyProtection="0"/>
    <xf numFmtId="0" fontId="0" fillId="0" borderId="0"/>
    <xf numFmtId="0" fontId="28" fillId="19" borderId="0" applyNumberFormat="0" applyBorder="0" applyAlignment="0" applyProtection="0">
      <alignment vertical="center"/>
    </xf>
    <xf numFmtId="0" fontId="29" fillId="14" borderId="0" applyNumberFormat="0" applyBorder="0" applyAlignment="0" applyProtection="0">
      <alignment vertical="center"/>
    </xf>
    <xf numFmtId="0" fontId="36" fillId="27" borderId="0" applyNumberFormat="0" applyBorder="0" applyAlignment="0" applyProtection="0">
      <alignment vertical="center"/>
    </xf>
    <xf numFmtId="0" fontId="15" fillId="35" borderId="0" applyNumberFormat="0" applyBorder="0" applyAlignment="0" applyProtection="0">
      <alignment vertical="center"/>
    </xf>
    <xf numFmtId="0" fontId="0" fillId="0" borderId="0"/>
    <xf numFmtId="0" fontId="45" fillId="18" borderId="0" applyNumberFormat="0" applyBorder="0" applyAlignment="0" applyProtection="0">
      <alignment vertical="center"/>
    </xf>
    <xf numFmtId="0" fontId="55" fillId="9" borderId="0" applyNumberFormat="0" applyBorder="0" applyAlignment="0" applyProtection="0"/>
    <xf numFmtId="0" fontId="24" fillId="4" borderId="0" applyNumberFormat="0" applyBorder="0" applyAlignment="0" applyProtection="0">
      <alignment vertical="center"/>
    </xf>
    <xf numFmtId="0" fontId="15" fillId="57" borderId="0" applyNumberFormat="0" applyBorder="0" applyAlignment="0" applyProtection="0">
      <alignment vertical="center"/>
    </xf>
    <xf numFmtId="0" fontId="0" fillId="0" borderId="0"/>
    <xf numFmtId="0" fontId="36" fillId="57" borderId="0" applyNumberFormat="0" applyBorder="0" applyAlignment="0" applyProtection="0">
      <alignment vertical="center"/>
    </xf>
    <xf numFmtId="0" fontId="23" fillId="0" borderId="0">
      <alignment vertical="center"/>
    </xf>
    <xf numFmtId="0" fontId="15" fillId="27" borderId="0" applyNumberFormat="0" applyBorder="0" applyAlignment="0" applyProtection="0">
      <alignment vertical="center"/>
    </xf>
    <xf numFmtId="0" fontId="101" fillId="0" borderId="32" applyNumberFormat="0" applyFill="0" applyProtection="0">
      <alignment horizontal="center"/>
    </xf>
    <xf numFmtId="0" fontId="0" fillId="0" borderId="0"/>
    <xf numFmtId="0" fontId="36" fillId="18" borderId="0" applyNumberFormat="0" applyBorder="0" applyAlignment="0" applyProtection="0">
      <alignment vertical="center"/>
    </xf>
    <xf numFmtId="0" fontId="0" fillId="0" borderId="0"/>
    <xf numFmtId="0" fontId="36" fillId="39" borderId="0" applyNumberFormat="0" applyBorder="0" applyAlignment="0" applyProtection="0">
      <alignment vertical="center"/>
    </xf>
    <xf numFmtId="0" fontId="0" fillId="0" borderId="0"/>
    <xf numFmtId="0" fontId="92" fillId="63" borderId="0" applyNumberFormat="0" applyBorder="0" applyAlignment="0" applyProtection="0"/>
    <xf numFmtId="0" fontId="24" fillId="4" borderId="0" applyNumberFormat="0" applyBorder="0" applyAlignment="0" applyProtection="0">
      <alignment vertical="center"/>
    </xf>
    <xf numFmtId="0" fontId="28" fillId="18" borderId="0" applyNumberFormat="0" applyBorder="0" applyAlignment="0" applyProtection="0">
      <alignment vertical="center"/>
    </xf>
    <xf numFmtId="0" fontId="49" fillId="34" borderId="18">
      <protection locked="0"/>
    </xf>
    <xf numFmtId="0" fontId="50" fillId="19" borderId="0" applyNumberFormat="0" applyBorder="0" applyAlignment="0" applyProtection="0">
      <alignment vertical="center"/>
    </xf>
    <xf numFmtId="0" fontId="34" fillId="14" borderId="0" applyNumberFormat="0" applyBorder="0" applyAlignment="0" applyProtection="0">
      <alignment vertical="center"/>
    </xf>
    <xf numFmtId="185" fontId="19" fillId="0" borderId="0" applyFill="0" applyBorder="0" applyAlignment="0"/>
    <xf numFmtId="0" fontId="84" fillId="10" borderId="0" applyNumberFormat="0" applyBorder="0" applyAlignment="0" applyProtection="0">
      <alignment vertical="center"/>
    </xf>
    <xf numFmtId="0" fontId="45" fillId="4" borderId="0" applyNumberFormat="0" applyBorder="0" applyAlignment="0" applyProtection="0">
      <alignment vertical="center"/>
    </xf>
    <xf numFmtId="0" fontId="55" fillId="36" borderId="0" applyNumberFormat="0" applyBorder="0" applyAlignment="0" applyProtection="0"/>
    <xf numFmtId="0" fontId="29" fillId="14" borderId="0" applyNumberFormat="0" applyBorder="0" applyAlignment="0" applyProtection="0">
      <alignment vertical="center"/>
    </xf>
    <xf numFmtId="0" fontId="28" fillId="26" borderId="0" applyNumberFormat="0" applyBorder="0" applyAlignment="0" applyProtection="0">
      <alignment vertical="center"/>
    </xf>
    <xf numFmtId="0" fontId="102" fillId="0" borderId="40" applyNumberFormat="0" applyFill="0" applyAlignment="0" applyProtection="0">
      <alignment vertical="center"/>
    </xf>
    <xf numFmtId="0" fontId="39" fillId="0" borderId="0"/>
    <xf numFmtId="0" fontId="39" fillId="0" borderId="0"/>
    <xf numFmtId="0" fontId="45" fillId="36" borderId="0" applyNumberFormat="0" applyBorder="0" applyAlignment="0" applyProtection="0">
      <alignment vertical="center"/>
    </xf>
    <xf numFmtId="0" fontId="51" fillId="0" borderId="0"/>
    <xf numFmtId="0" fontId="0" fillId="0" borderId="0"/>
    <xf numFmtId="0" fontId="24" fillId="4" borderId="0" applyNumberFormat="0" applyBorder="0" applyAlignment="0" applyProtection="0">
      <alignment vertical="center"/>
    </xf>
    <xf numFmtId="0" fontId="31" fillId="0" borderId="0"/>
    <xf numFmtId="0" fontId="51" fillId="0" borderId="0"/>
    <xf numFmtId="0" fontId="0" fillId="0" borderId="0"/>
    <xf numFmtId="0" fontId="24" fillId="4" borderId="0" applyNumberFormat="0" applyBorder="0" applyAlignment="0" applyProtection="0">
      <alignment vertical="center"/>
    </xf>
    <xf numFmtId="0" fontId="70" fillId="49" borderId="35" applyNumberFormat="0" applyAlignment="0" applyProtection="0">
      <alignment vertical="center"/>
    </xf>
    <xf numFmtId="9" fontId="0" fillId="0" borderId="0" applyFont="0" applyFill="0" applyBorder="0" applyAlignment="0" applyProtection="0"/>
    <xf numFmtId="0" fontId="93" fillId="0" borderId="38" applyNumberFormat="0" applyFill="0" applyAlignment="0" applyProtection="0">
      <alignment vertical="center"/>
    </xf>
    <xf numFmtId="0" fontId="24" fillId="4" borderId="0" applyNumberFormat="0" applyBorder="0" applyAlignment="0" applyProtection="0">
      <alignment vertical="center"/>
    </xf>
    <xf numFmtId="0" fontId="31" fillId="0" borderId="0"/>
    <xf numFmtId="180" fontId="0" fillId="0" borderId="0" applyFont="0" applyFill="0" applyBorder="0" applyAlignment="0" applyProtection="0"/>
    <xf numFmtId="43" fontId="0" fillId="0" borderId="0" applyFont="0" applyFill="0" applyBorder="0" applyAlignment="0" applyProtection="0"/>
    <xf numFmtId="0" fontId="24" fillId="10" borderId="0" applyNumberFormat="0" applyBorder="0" applyAlignment="0" applyProtection="0">
      <alignment vertical="center"/>
    </xf>
    <xf numFmtId="0" fontId="19" fillId="0" borderId="0">
      <alignment vertical="top"/>
    </xf>
    <xf numFmtId="10" fontId="0" fillId="0" borderId="0" applyFont="0" applyFill="0" applyBorder="0" applyAlignment="0" applyProtection="0"/>
    <xf numFmtId="0" fontId="45" fillId="10" borderId="0" applyNumberFormat="0" applyBorder="0" applyAlignment="0" applyProtection="0">
      <alignment vertical="center"/>
    </xf>
    <xf numFmtId="0" fontId="51" fillId="0" borderId="0"/>
    <xf numFmtId="0" fontId="93" fillId="0" borderId="38" applyNumberFormat="0" applyFill="0" applyAlignment="0" applyProtection="0">
      <alignment vertical="center"/>
    </xf>
    <xf numFmtId="0" fontId="46" fillId="0" borderId="26" applyNumberFormat="0" applyFill="0" applyAlignment="0" applyProtection="0">
      <alignment vertical="center"/>
    </xf>
    <xf numFmtId="0" fontId="28" fillId="4" borderId="0" applyNumberFormat="0" applyBorder="0" applyAlignment="0" applyProtection="0">
      <alignment vertical="center"/>
    </xf>
    <xf numFmtId="49" fontId="0" fillId="0" borderId="0" applyFont="0" applyFill="0" applyBorder="0" applyAlignment="0" applyProtection="0"/>
    <xf numFmtId="0" fontId="39" fillId="0" borderId="0"/>
    <xf numFmtId="0" fontId="51" fillId="0" borderId="0"/>
    <xf numFmtId="0" fontId="31" fillId="0" borderId="0"/>
    <xf numFmtId="0" fontId="29" fillId="14" borderId="0" applyNumberFormat="0" applyBorder="0" applyAlignment="0" applyProtection="0">
      <alignment vertical="center"/>
    </xf>
    <xf numFmtId="0" fontId="13" fillId="4" borderId="0" applyNumberFormat="0" applyBorder="0" applyAlignment="0" applyProtection="0"/>
    <xf numFmtId="0" fontId="31" fillId="0" borderId="0"/>
    <xf numFmtId="0" fontId="15" fillId="27" borderId="0" applyNumberFormat="0" applyBorder="0" applyAlignment="0" applyProtection="0">
      <alignment vertical="center"/>
    </xf>
    <xf numFmtId="0" fontId="24" fillId="4" borderId="0" applyNumberFormat="0" applyBorder="0" applyAlignment="0" applyProtection="0">
      <alignment vertical="center"/>
    </xf>
    <xf numFmtId="0" fontId="39" fillId="0" borderId="0"/>
    <xf numFmtId="0" fontId="19" fillId="0" borderId="0">
      <alignment vertical="top"/>
    </xf>
    <xf numFmtId="0" fontId="50" fillId="14" borderId="0" applyNumberFormat="0" applyBorder="0" applyAlignment="0" applyProtection="0">
      <alignment vertical="center"/>
    </xf>
    <xf numFmtId="0" fontId="67" fillId="0" borderId="0"/>
    <xf numFmtId="0" fontId="39" fillId="0" borderId="0"/>
    <xf numFmtId="0" fontId="24" fillId="10" borderId="0" applyNumberFormat="0" applyBorder="0" applyAlignment="0" applyProtection="0">
      <alignment vertical="center"/>
    </xf>
    <xf numFmtId="0" fontId="23" fillId="10" borderId="0" applyNumberFormat="0" applyBorder="0" applyAlignment="0" applyProtection="0"/>
    <xf numFmtId="181" fontId="42" fillId="22" borderId="0"/>
    <xf numFmtId="0" fontId="39" fillId="0" borderId="0"/>
    <xf numFmtId="0" fontId="50" fillId="19" borderId="0" applyNumberFormat="0" applyBorder="0" applyAlignment="0" applyProtection="0">
      <alignment vertical="center"/>
    </xf>
    <xf numFmtId="0" fontId="23" fillId="16" borderId="0" applyNumberFormat="0" applyBorder="0" applyAlignment="0" applyProtection="0"/>
    <xf numFmtId="0" fontId="67" fillId="0" borderId="0"/>
    <xf numFmtId="0" fontId="55" fillId="46" borderId="0" applyNumberFormat="0" applyBorder="0" applyAlignment="0" applyProtection="0"/>
    <xf numFmtId="0" fontId="49" fillId="34" borderId="18">
      <protection locked="0"/>
    </xf>
    <xf numFmtId="0" fontId="39" fillId="0" borderId="0"/>
    <xf numFmtId="0" fontId="31" fillId="0" borderId="0"/>
    <xf numFmtId="0" fontId="37" fillId="4" borderId="0" applyNumberFormat="0" applyBorder="0" applyAlignment="0" applyProtection="0">
      <alignment vertical="center"/>
    </xf>
    <xf numFmtId="0" fontId="31" fillId="0" borderId="0"/>
    <xf numFmtId="0" fontId="37" fillId="4" borderId="0" applyNumberFormat="0" applyBorder="0" applyAlignment="0" applyProtection="0">
      <alignment vertical="center"/>
    </xf>
    <xf numFmtId="0" fontId="32" fillId="0" borderId="24" applyProtection="0"/>
    <xf numFmtId="181" fontId="59" fillId="47" borderId="0"/>
    <xf numFmtId="0" fontId="71" fillId="9" borderId="36" applyNumberFormat="0" applyAlignment="0" applyProtection="0">
      <alignment vertical="center"/>
    </xf>
    <xf numFmtId="0" fontId="25" fillId="0" borderId="0">
      <alignment vertical="center"/>
    </xf>
    <xf numFmtId="0" fontId="23" fillId="36" borderId="0" applyNumberFormat="0" applyBorder="0" applyAlignment="0" applyProtection="0"/>
    <xf numFmtId="0" fontId="101" fillId="0" borderId="32" applyNumberFormat="0" applyFill="0" applyProtection="0">
      <alignment horizontal="left"/>
    </xf>
    <xf numFmtId="0" fontId="13" fillId="4" borderId="0" applyNumberFormat="0" applyBorder="0" applyAlignment="0" applyProtection="0">
      <alignment vertical="center"/>
    </xf>
    <xf numFmtId="0" fontId="24" fillId="10" borderId="0" applyNumberFormat="0" applyBorder="0" applyAlignment="0" applyProtection="0">
      <alignment vertical="center"/>
    </xf>
    <xf numFmtId="0" fontId="29" fillId="14" borderId="0" applyNumberFormat="0" applyBorder="0" applyAlignment="0" applyProtection="0">
      <alignment vertical="center"/>
    </xf>
    <xf numFmtId="0" fontId="28" fillId="57" borderId="0" applyNumberFormat="0" applyBorder="0" applyAlignment="0" applyProtection="0">
      <alignment vertical="center"/>
    </xf>
    <xf numFmtId="0" fontId="34" fillId="14" borderId="0" applyNumberFormat="0" applyBorder="0" applyAlignment="0" applyProtection="0">
      <alignment vertical="center"/>
    </xf>
    <xf numFmtId="0" fontId="36" fillId="27" borderId="0" applyNumberFormat="0" applyBorder="0" applyAlignment="0" applyProtection="0">
      <alignment vertical="center"/>
    </xf>
    <xf numFmtId="0" fontId="103" fillId="0" borderId="41" applyNumberFormat="0" applyFill="0" applyAlignment="0" applyProtection="0">
      <alignment vertical="center"/>
    </xf>
    <xf numFmtId="9" fontId="0" fillId="0" borderId="0" applyFont="0" applyFill="0" applyBorder="0" applyAlignment="0" applyProtection="0">
      <alignment vertical="center"/>
    </xf>
    <xf numFmtId="0" fontId="19" fillId="0" borderId="0">
      <alignment vertical="top"/>
    </xf>
    <xf numFmtId="0" fontId="31" fillId="0" borderId="0"/>
    <xf numFmtId="0" fontId="24" fillId="4" borderId="0" applyNumberFormat="0" applyBorder="0" applyAlignment="0" applyProtection="0">
      <alignment vertical="center"/>
    </xf>
    <xf numFmtId="0" fontId="84" fillId="10" borderId="0" applyNumberFormat="0" applyBorder="0" applyAlignment="0" applyProtection="0">
      <alignment vertical="center"/>
    </xf>
    <xf numFmtId="43" fontId="0" fillId="0" borderId="0" applyFont="0" applyFill="0" applyBorder="0" applyAlignment="0" applyProtection="0">
      <alignment vertical="center"/>
    </xf>
    <xf numFmtId="0" fontId="37" fillId="4" borderId="0" applyNumberFormat="0" applyBorder="0" applyAlignment="0" applyProtection="0">
      <alignment vertical="center"/>
    </xf>
    <xf numFmtId="0" fontId="28" fillId="37" borderId="0" applyNumberFormat="0" applyBorder="0" applyAlignment="0" applyProtection="0">
      <alignment vertical="center"/>
    </xf>
    <xf numFmtId="0" fontId="24" fillId="4" borderId="0" applyNumberFormat="0" applyBorder="0" applyAlignment="0" applyProtection="0">
      <alignment vertical="center"/>
    </xf>
    <xf numFmtId="0" fontId="29" fillId="14" borderId="0" applyNumberFormat="0" applyBorder="0" applyAlignment="0" applyProtection="0">
      <alignment vertical="center"/>
    </xf>
    <xf numFmtId="210" fontId="8" fillId="0" borderId="0"/>
    <xf numFmtId="0" fontId="0" fillId="16" borderId="23" applyNumberFormat="0" applyFont="0" applyAlignment="0" applyProtection="0">
      <alignment vertical="center"/>
    </xf>
    <xf numFmtId="0" fontId="29" fillId="14" borderId="0" applyNumberFormat="0" applyBorder="0" applyAlignment="0" applyProtection="0">
      <alignment vertical="center"/>
    </xf>
    <xf numFmtId="0" fontId="53" fillId="0" borderId="42">
      <alignment horizontal="left" vertical="center"/>
    </xf>
    <xf numFmtId="0" fontId="92" fillId="65" borderId="0" applyNumberFormat="0" applyBorder="0" applyAlignment="0" applyProtection="0"/>
    <xf numFmtId="0" fontId="0" fillId="0" borderId="0"/>
    <xf numFmtId="0" fontId="0" fillId="0" borderId="0"/>
    <xf numFmtId="0" fontId="24" fillId="4" borderId="0" applyNumberFormat="0" applyBorder="0" applyAlignment="0" applyProtection="0">
      <alignment vertical="center"/>
    </xf>
    <xf numFmtId="0" fontId="104" fillId="0" borderId="0"/>
    <xf numFmtId="0" fontId="0" fillId="0" borderId="0" applyNumberFormat="0" applyFont="0" applyFill="0" applyBorder="0" applyAlignment="0" applyProtection="0">
      <alignment horizontal="left"/>
    </xf>
    <xf numFmtId="43" fontId="0" fillId="0" borderId="0" applyFont="0" applyFill="0" applyBorder="0" applyAlignment="0" applyProtection="0"/>
    <xf numFmtId="0" fontId="0" fillId="0" borderId="0"/>
    <xf numFmtId="0" fontId="31" fillId="0" borderId="0"/>
    <xf numFmtId="0" fontId="29" fillId="14" borderId="0" applyNumberFormat="0" applyBorder="0" applyAlignment="0" applyProtection="0">
      <alignment vertical="center"/>
    </xf>
    <xf numFmtId="187" fontId="0" fillId="0" borderId="0" applyFont="0" applyFill="0" applyBorder="0" applyAlignment="0" applyProtection="0"/>
    <xf numFmtId="0" fontId="28" fillId="36" borderId="0" applyNumberFormat="0" applyBorder="0" applyAlignment="0" applyProtection="0">
      <alignment vertical="center"/>
    </xf>
    <xf numFmtId="0" fontId="99" fillId="0" borderId="43" applyNumberFormat="0" applyFill="0" applyAlignment="0" applyProtection="0">
      <alignment vertical="center"/>
    </xf>
    <xf numFmtId="0" fontId="23" fillId="9" borderId="0" applyNumberFormat="0" applyBorder="0" applyAlignment="0" applyProtection="0"/>
    <xf numFmtId="0" fontId="51" fillId="0" borderId="3" applyNumberFormat="0" applyFill="0" applyProtection="0">
      <alignment horizontal="left"/>
    </xf>
    <xf numFmtId="0" fontId="38" fillId="19" borderId="0" applyNumberFormat="0" applyBorder="0" applyAlignment="0" applyProtection="0">
      <alignment vertical="center"/>
    </xf>
    <xf numFmtId="0" fontId="28" fillId="14" borderId="0" applyNumberFormat="0" applyBorder="0" applyAlignment="0" applyProtection="0">
      <alignment vertical="center"/>
    </xf>
    <xf numFmtId="0" fontId="53" fillId="0" borderId="0" applyProtection="0"/>
    <xf numFmtId="0" fontId="24" fillId="4" borderId="0" applyNumberFormat="0" applyBorder="0" applyAlignment="0" applyProtection="0">
      <alignment vertical="center"/>
    </xf>
    <xf numFmtId="0" fontId="34" fillId="14" borderId="0" applyNumberFormat="0" applyBorder="0" applyAlignment="0" applyProtection="0">
      <alignment vertical="center"/>
    </xf>
    <xf numFmtId="0" fontId="28" fillId="19" borderId="0" applyNumberFormat="0" applyBorder="0" applyAlignment="0" applyProtection="0">
      <alignment vertical="center"/>
    </xf>
    <xf numFmtId="0" fontId="83" fillId="36" borderId="30" applyNumberFormat="0" applyAlignment="0" applyProtection="0">
      <alignment vertical="center"/>
    </xf>
    <xf numFmtId="0" fontId="31" fillId="0" borderId="0"/>
    <xf numFmtId="0" fontId="0" fillId="0" borderId="0"/>
    <xf numFmtId="0" fontId="0" fillId="0" borderId="0"/>
    <xf numFmtId="204" fontId="0" fillId="0" borderId="0" applyFont="0" applyFill="0" applyBorder="0" applyAlignment="0" applyProtection="0"/>
    <xf numFmtId="0" fontId="31" fillId="0" borderId="0"/>
    <xf numFmtId="0" fontId="29" fillId="14" borderId="0" applyNumberFormat="0" applyBorder="0" applyAlignment="0" applyProtection="0">
      <alignment vertical="center"/>
    </xf>
    <xf numFmtId="0" fontId="41" fillId="0" borderId="44">
      <alignment horizont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36" fillId="62" borderId="0" applyNumberFormat="0" applyBorder="0" applyAlignment="0" applyProtection="0">
      <alignment vertical="center"/>
    </xf>
    <xf numFmtId="0" fontId="76" fillId="14" borderId="0" applyNumberFormat="0" applyBorder="0" applyAlignment="0" applyProtection="0"/>
  </cellStyleXfs>
  <cellXfs count="221">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0" xfId="33" applyFont="1" applyAlignment="1">
      <alignment vertical="center"/>
    </xf>
    <xf numFmtId="0" fontId="1" fillId="0" borderId="0" xfId="33" applyFont="1" applyAlignment="1">
      <alignment vertical="center"/>
    </xf>
    <xf numFmtId="0" fontId="0" fillId="0" borderId="0" xfId="33" applyFont="1" applyAlignment="1">
      <alignment horizontal="center" vertical="center"/>
    </xf>
    <xf numFmtId="0" fontId="0" fillId="0" borderId="0" xfId="33" applyFont="1" applyAlignment="1">
      <alignment vertical="center"/>
    </xf>
    <xf numFmtId="0" fontId="0" fillId="0" borderId="0" xfId="33" applyFont="1" applyAlignment="1">
      <alignment horizontal="left" vertical="center"/>
    </xf>
    <xf numFmtId="0" fontId="3" fillId="0" borderId="0" xfId="33" applyFont="1" applyAlignment="1">
      <alignment horizontal="center" vertical="center"/>
    </xf>
    <xf numFmtId="0" fontId="0" fillId="0" borderId="0" xfId="33" applyFont="1" applyAlignment="1">
      <alignment horizontal="center" vertical="center" wrapText="1"/>
    </xf>
    <xf numFmtId="0" fontId="1" fillId="0" borderId="0" xfId="33" applyFont="1" applyAlignment="1">
      <alignment horizontal="left" vertical="center" wrapText="1"/>
    </xf>
    <xf numFmtId="0" fontId="1" fillId="0" borderId="1" xfId="33" applyFont="1" applyBorder="1" applyAlignment="1">
      <alignment horizontal="center" vertical="center" wrapText="1"/>
    </xf>
    <xf numFmtId="0" fontId="1" fillId="0" borderId="2" xfId="33" applyFont="1" applyBorder="1" applyAlignment="1">
      <alignment horizontal="center" vertical="center" wrapText="1"/>
    </xf>
    <xf numFmtId="0" fontId="1" fillId="0" borderId="3" xfId="33" applyFont="1" applyBorder="1" applyAlignment="1">
      <alignment horizontal="center" vertical="center" wrapText="1"/>
    </xf>
    <xf numFmtId="0" fontId="1" fillId="0" borderId="1" xfId="461" applyFont="1" applyBorder="1" applyAlignment="1">
      <alignment horizontal="center" vertical="center" wrapText="1"/>
    </xf>
    <xf numFmtId="0" fontId="1" fillId="0" borderId="1" xfId="33" applyFont="1" applyBorder="1" applyAlignment="1">
      <alignment horizontal="center" vertical="center"/>
    </xf>
    <xf numFmtId="0" fontId="1" fillId="2" borderId="1" xfId="33" applyFont="1" applyFill="1" applyBorder="1" applyAlignment="1">
      <alignment horizontal="left" vertical="center" wrapText="1"/>
    </xf>
    <xf numFmtId="0" fontId="1" fillId="2" borderId="1" xfId="33" applyFont="1" applyFill="1" applyBorder="1" applyAlignment="1">
      <alignment horizontal="center" vertical="center" wrapText="1"/>
    </xf>
    <xf numFmtId="0" fontId="1" fillId="2" borderId="1" xfId="103" applyFont="1" applyFill="1" applyBorder="1" applyAlignment="1">
      <alignment horizontal="left" vertical="center" wrapText="1"/>
    </xf>
    <xf numFmtId="0" fontId="1" fillId="0" borderId="1" xfId="33" applyFont="1" applyFill="1" applyBorder="1" applyAlignment="1">
      <alignment horizontal="center" vertical="center" wrapText="1"/>
    </xf>
    <xf numFmtId="0" fontId="1" fillId="0" borderId="1" xfId="33" applyFont="1" applyFill="1" applyBorder="1" applyAlignment="1">
      <alignment horizontal="left" vertical="center" wrapText="1"/>
    </xf>
    <xf numFmtId="195" fontId="1" fillId="0" borderId="1" xfId="33" applyNumberFormat="1" applyFont="1" applyBorder="1" applyAlignment="1">
      <alignment horizontal="center" vertical="center" wrapText="1"/>
    </xf>
    <xf numFmtId="0" fontId="1" fillId="2" borderId="1" xfId="461" applyFont="1" applyFill="1" applyBorder="1" applyAlignment="1">
      <alignment horizontal="left" vertical="center" wrapText="1"/>
    </xf>
    <xf numFmtId="0" fontId="4" fillId="0" borderId="1" xfId="33" applyFont="1" applyFill="1" applyBorder="1" applyAlignment="1">
      <alignment horizontal="center" vertical="center" wrapText="1"/>
    </xf>
    <xf numFmtId="49" fontId="1" fillId="2" borderId="1" xfId="33" applyNumberFormat="1" applyFont="1" applyFill="1" applyBorder="1" applyAlignment="1">
      <alignment horizontal="left" vertical="center" wrapText="1"/>
    </xf>
    <xf numFmtId="49" fontId="1" fillId="2" borderId="1" xfId="33" applyNumberFormat="1" applyFont="1" applyFill="1" applyBorder="1" applyAlignment="1">
      <alignment horizontal="center" vertical="center" wrapText="1"/>
    </xf>
    <xf numFmtId="49" fontId="1" fillId="2" borderId="1" xfId="461" applyNumberFormat="1"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150" applyFont="1" applyFill="1" applyBorder="1" applyAlignment="1" applyProtection="1">
      <alignment horizontal="center" vertical="center" wrapText="1"/>
      <protection locked="0"/>
    </xf>
    <xf numFmtId="0" fontId="3" fillId="0" borderId="0" xfId="150" applyFont="1" applyFill="1" applyBorder="1" applyAlignment="1" applyProtection="1">
      <alignment horizontal="left" vertical="center" wrapText="1"/>
      <protection locked="0"/>
    </xf>
    <xf numFmtId="0" fontId="0" fillId="0" borderId="0" xfId="150" applyFont="1" applyFill="1" applyBorder="1" applyAlignment="1" applyProtection="1">
      <alignment vertical="center" wrapText="1"/>
      <protection locked="0"/>
    </xf>
    <xf numFmtId="0" fontId="0" fillId="0" borderId="0" xfId="150" applyFont="1" applyFill="1" applyBorder="1" applyAlignment="1" applyProtection="1">
      <alignment horizontal="center" vertical="center" wrapText="1"/>
      <protection locked="0"/>
    </xf>
    <xf numFmtId="0" fontId="0" fillId="0" borderId="0" xfId="150" applyFont="1" applyFill="1" applyBorder="1" applyAlignment="1" applyProtection="1">
      <alignment horizontal="left" vertical="center" wrapText="1"/>
      <protection locked="0"/>
    </xf>
    <xf numFmtId="0" fontId="0" fillId="0" borderId="0" xfId="150" applyFont="1" applyFill="1" applyBorder="1" applyAlignment="1" applyProtection="1">
      <alignment horizontal="right" vertical="center" wrapText="1"/>
      <protection locked="0"/>
    </xf>
    <xf numFmtId="0" fontId="1" fillId="0" borderId="4" xfId="150" applyFont="1" applyFill="1" applyBorder="1" applyAlignment="1" applyProtection="1">
      <alignment horizontal="right" vertical="center" wrapText="1"/>
      <protection locked="0"/>
    </xf>
    <xf numFmtId="0" fontId="1" fillId="0" borderId="1" xfId="150" applyFont="1" applyFill="1" applyBorder="1" applyAlignment="1" applyProtection="1">
      <alignment horizontal="center" vertical="center" wrapText="1"/>
      <protection locked="0"/>
    </xf>
    <xf numFmtId="0" fontId="1" fillId="0" borderId="1" xfId="182"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0" fillId="0" borderId="0" xfId="0" applyFont="1" applyFill="1"/>
    <xf numFmtId="0" fontId="1" fillId="0" borderId="1" xfId="0" applyFont="1" applyFill="1" applyBorder="1" applyAlignment="1" applyProtection="1">
      <alignment horizontal="center" vertical="center" wrapText="1"/>
      <protection locked="0"/>
    </xf>
    <xf numFmtId="0" fontId="1" fillId="0" borderId="1" xfId="64" applyFont="1" applyFill="1" applyBorder="1" applyAlignment="1" applyProtection="1">
      <alignment horizontal="center" vertical="center" wrapText="1"/>
      <protection locked="0"/>
    </xf>
    <xf numFmtId="0" fontId="0" fillId="0" borderId="0" xfId="0" applyFont="1" applyFill="1" applyAlignment="1">
      <alignment horizontal="left"/>
    </xf>
    <xf numFmtId="0" fontId="0"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righ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1" fillId="0" borderId="2"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439" applyFont="1" applyFill="1" applyBorder="1" applyAlignment="1">
      <alignment horizontal="left" vertical="center" wrapText="1"/>
    </xf>
    <xf numFmtId="200" fontId="1" fillId="0" borderId="13" xfId="0" applyNumberFormat="1" applyFont="1" applyFill="1" applyBorder="1" applyAlignment="1">
      <alignment horizontal="center" vertical="center" wrapText="1"/>
    </xf>
    <xf numFmtId="200" fontId="1" fillId="0" borderId="9" xfId="0" applyNumberFormat="1" applyFont="1" applyFill="1" applyBorder="1" applyAlignment="1">
      <alignment horizontal="center" vertical="center" wrapText="1"/>
    </xf>
    <xf numFmtId="0" fontId="1" fillId="0" borderId="1" xfId="228"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 xfId="228" applyFont="1" applyFill="1" applyBorder="1" applyAlignment="1">
      <alignment vertical="center" wrapText="1"/>
    </xf>
    <xf numFmtId="0" fontId="1" fillId="0" borderId="1" xfId="228" applyFont="1" applyFill="1" applyBorder="1" applyAlignment="1">
      <alignment horizontal="center" vertical="center" wrapText="1"/>
    </xf>
    <xf numFmtId="0" fontId="1" fillId="0" borderId="1" xfId="228" applyFont="1" applyFill="1" applyBorder="1" applyAlignment="1">
      <alignment horizontal="left" vertical="center"/>
    </xf>
    <xf numFmtId="0" fontId="1" fillId="0" borderId="14" xfId="228" applyFont="1" applyFill="1" applyBorder="1" applyAlignment="1">
      <alignment horizontal="center" vertical="center"/>
    </xf>
    <xf numFmtId="0" fontId="1" fillId="0" borderId="10" xfId="228"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0" xfId="439" applyFont="1" applyFill="1" applyBorder="1" applyAlignment="1">
      <alignment horizontal="center" vertical="center" wrapText="1"/>
    </xf>
    <xf numFmtId="0" fontId="0" fillId="0" borderId="10" xfId="0" applyFont="1" applyFill="1" applyBorder="1"/>
    <xf numFmtId="0" fontId="1" fillId="0" borderId="1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3" borderId="0" xfId="0" applyFont="1" applyFill="1" applyBorder="1" applyAlignment="1">
      <alignment vertical="center" wrapText="1"/>
    </xf>
    <xf numFmtId="0" fontId="6" fillId="0" borderId="0" xfId="0" applyFont="1" applyFill="1" applyBorder="1" applyAlignment="1">
      <alignment horizontal="left" vertical="center" wrapText="1"/>
    </xf>
    <xf numFmtId="209" fontId="6" fillId="0" borderId="0" xfId="0" applyNumberFormat="1" applyFont="1" applyFill="1" applyBorder="1" applyAlignment="1">
      <alignment horizontal="center" vertical="center" wrapText="1"/>
    </xf>
    <xf numFmtId="195" fontId="6" fillId="3"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1" xfId="0" applyFont="1" applyFill="1" applyBorder="1" applyAlignment="1">
      <alignment horizontal="center"/>
    </xf>
    <xf numFmtId="200" fontId="1" fillId="0" borderId="1" xfId="0" applyNumberFormat="1" applyFont="1" applyFill="1" applyBorder="1" applyAlignment="1">
      <alignment horizontal="center" vertical="center" wrapText="1"/>
    </xf>
    <xf numFmtId="195" fontId="1" fillId="0" borderId="1" xfId="0" applyNumberFormat="1" applyFont="1" applyFill="1" applyBorder="1" applyAlignment="1">
      <alignment horizontal="center" vertical="center" wrapText="1"/>
    </xf>
    <xf numFmtId="0" fontId="7" fillId="0" borderId="1" xfId="555" applyFont="1" applyFill="1" applyBorder="1" applyAlignment="1">
      <alignment horizontal="left" vertical="center" wrapText="1"/>
    </xf>
    <xf numFmtId="19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20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95"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509" applyFont="1" applyFill="1" applyBorder="1" applyAlignment="1">
      <alignment horizontal="center" vertical="center" wrapText="1"/>
    </xf>
    <xf numFmtId="195" fontId="1" fillId="0" borderId="1" xfId="338"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195" fontId="1" fillId="0" borderId="1" xfId="509" applyNumberFormat="1" applyFont="1" applyFill="1" applyBorder="1" applyAlignment="1">
      <alignment horizontal="center" vertical="center"/>
    </xf>
    <xf numFmtId="208" fontId="1" fillId="0" borderId="1" xfId="169"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195" fontId="1" fillId="3"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 fillId="3" borderId="1" xfId="509"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509" applyNumberFormat="1" applyFont="1" applyFill="1" applyBorder="1" applyAlignment="1">
      <alignment horizontal="left" vertical="center" wrapText="1"/>
    </xf>
    <xf numFmtId="0" fontId="3" fillId="3" borderId="0" xfId="0" applyFont="1" applyFill="1" applyBorder="1" applyAlignment="1">
      <alignment horizontal="center" vertical="center" wrapText="1"/>
    </xf>
    <xf numFmtId="10" fontId="1" fillId="0" borderId="0" xfId="0" applyNumberFormat="1" applyFont="1" applyFill="1" applyBorder="1" applyAlignment="1">
      <alignment horizontal="right" vertical="center" wrapText="1"/>
    </xf>
    <xf numFmtId="10" fontId="1" fillId="3" borderId="0" xfId="0" applyNumberFormat="1" applyFont="1" applyFill="1" applyBorder="1" applyAlignment="1">
      <alignment horizontal="right" vertical="center" wrapText="1"/>
    </xf>
    <xf numFmtId="10" fontId="1" fillId="0" borderId="1" xfId="0" applyNumberFormat="1" applyFont="1" applyFill="1" applyBorder="1" applyAlignment="1">
      <alignment horizontal="center" vertical="center" wrapText="1"/>
    </xf>
    <xf numFmtId="195" fontId="5" fillId="0" borderId="1" xfId="0" applyNumberFormat="1" applyFont="1" applyFill="1" applyBorder="1" applyAlignment="1">
      <alignment horizontal="center" vertical="center" wrapText="1"/>
    </xf>
    <xf numFmtId="20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09" fontId="1" fillId="0" borderId="1" xfId="0" applyNumberFormat="1" applyFont="1" applyFill="1" applyBorder="1" applyAlignment="1">
      <alignment horizontal="center" vertical="center" wrapText="1"/>
    </xf>
    <xf numFmtId="200" fontId="1" fillId="3" borderId="1" xfId="0" applyNumberFormat="1" applyFont="1" applyFill="1" applyBorder="1" applyAlignment="1">
      <alignment horizontal="center" vertical="center" wrapText="1"/>
    </xf>
    <xf numFmtId="0" fontId="1" fillId="0" borderId="1" xfId="509" applyFont="1" applyFill="1" applyBorder="1" applyAlignment="1">
      <alignment horizontal="left" vertical="center" wrapText="1"/>
    </xf>
    <xf numFmtId="195" fontId="7" fillId="0" borderId="1" xfId="0" applyNumberFormat="1" applyFont="1" applyFill="1" applyBorder="1" applyAlignment="1">
      <alignment horizontal="left" vertical="center" wrapText="1"/>
    </xf>
    <xf numFmtId="195" fontId="1" fillId="0" borderId="1" xfId="0" applyNumberFormat="1" applyFont="1" applyFill="1" applyBorder="1" applyAlignment="1">
      <alignment horizontal="left" vertical="center" wrapText="1"/>
    </xf>
    <xf numFmtId="20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195" fontId="1" fillId="0" borderId="1" xfId="0" applyNumberFormat="1" applyFont="1" applyFill="1" applyBorder="1" applyAlignment="1">
      <alignment vertical="center"/>
    </xf>
    <xf numFmtId="0" fontId="1" fillId="0" borderId="1" xfId="0" applyFont="1" applyFill="1" applyBorder="1" applyAlignment="1" applyProtection="1">
      <alignment horizontal="left" vertical="center" wrapText="1"/>
    </xf>
    <xf numFmtId="0" fontId="1" fillId="0" borderId="1" xfId="243" applyFont="1" applyFill="1" applyBorder="1" applyAlignment="1">
      <alignment horizontal="left" vertical="center" wrapText="1"/>
    </xf>
    <xf numFmtId="0" fontId="1" fillId="0" borderId="1" xfId="0" applyFont="1" applyFill="1" applyBorder="1" applyAlignment="1">
      <alignment vertical="center" wrapText="1"/>
    </xf>
    <xf numFmtId="195" fontId="1" fillId="0" borderId="1" xfId="509" applyNumberFormat="1" applyFont="1" applyFill="1" applyBorder="1" applyAlignment="1">
      <alignment vertical="center"/>
    </xf>
    <xf numFmtId="177" fontId="1" fillId="0" borderId="1" xfId="0" applyNumberFormat="1" applyFont="1" applyFill="1" applyBorder="1" applyAlignment="1">
      <alignment horizontal="left" vertical="center" wrapText="1"/>
    </xf>
    <xf numFmtId="208" fontId="1" fillId="3" borderId="1" xfId="169"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26" fontId="1" fillId="0" borderId="1" xfId="270" applyNumberFormat="1" applyFont="1" applyFill="1" applyBorder="1" applyAlignment="1">
      <alignment horizontal="left" vertical="center" wrapText="1"/>
    </xf>
    <xf numFmtId="26" fontId="1" fillId="0" borderId="1" xfId="0" applyNumberFormat="1" applyFont="1" applyFill="1" applyBorder="1" applyAlignment="1">
      <alignment horizontal="left" vertical="center" wrapText="1"/>
    </xf>
    <xf numFmtId="209" fontId="1" fillId="3" borderId="1" xfId="0" applyNumberFormat="1" applyFont="1" applyFill="1" applyBorder="1" applyAlignment="1">
      <alignment horizontal="center" vertical="center" wrapText="1"/>
    </xf>
    <xf numFmtId="0" fontId="1" fillId="3" borderId="1" xfId="509" applyFont="1" applyFill="1" applyBorder="1" applyAlignment="1">
      <alignment horizontal="left" vertical="center" wrapText="1"/>
    </xf>
    <xf numFmtId="209" fontId="1" fillId="0" borderId="0" xfId="0" applyNumberFormat="1" applyFont="1" applyFill="1" applyBorder="1" applyAlignment="1">
      <alignment horizontal="center" vertical="center" wrapText="1"/>
    </xf>
    <xf numFmtId="195" fontId="1" fillId="3" borderId="0" xfId="0" applyNumberFormat="1" applyFont="1" applyFill="1" applyBorder="1" applyAlignment="1">
      <alignment horizontal="center" vertical="center" wrapText="1"/>
    </xf>
    <xf numFmtId="195" fontId="7"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pplyProtection="1">
      <alignment horizontal="center" vertical="center" wrapText="1"/>
    </xf>
    <xf numFmtId="0" fontId="1" fillId="0" borderId="1" xfId="243" applyFont="1" applyFill="1" applyBorder="1" applyAlignment="1">
      <alignment horizontal="center" vertical="center" wrapText="1"/>
    </xf>
    <xf numFmtId="0" fontId="6" fillId="0" borderId="1" xfId="0" applyFont="1" applyFill="1" applyBorder="1" applyAlignment="1">
      <alignment vertical="center" wrapText="1"/>
    </xf>
    <xf numFmtId="177" fontId="1" fillId="0"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200" fontId="1" fillId="0" borderId="0" xfId="0" applyNumberFormat="1" applyFont="1" applyFill="1" applyBorder="1" applyAlignment="1">
      <alignment horizontal="center" vertical="center" wrapText="1"/>
    </xf>
    <xf numFmtId="0" fontId="1" fillId="3" borderId="0" xfId="0" applyFont="1" applyFill="1" applyAlignment="1">
      <alignment vertical="center" wrapText="1"/>
    </xf>
    <xf numFmtId="0" fontId="1" fillId="0" borderId="0" xfId="0" applyFont="1" applyFill="1" applyAlignment="1">
      <alignment vertical="center" wrapText="1"/>
    </xf>
    <xf numFmtId="0" fontId="6" fillId="0" borderId="4"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7" xfId="0" applyFont="1" applyFill="1" applyBorder="1" applyAlignment="1">
      <alignment horizontal="center"/>
    </xf>
    <xf numFmtId="0" fontId="1" fillId="0" borderId="1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9" xfId="0" applyFont="1" applyFill="1" applyBorder="1" applyAlignment="1">
      <alignment horizontal="left" vertical="center" wrapText="1"/>
    </xf>
    <xf numFmtId="209" fontId="6" fillId="0" borderId="0"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209" fontId="1" fillId="0" borderId="14" xfId="0" applyNumberFormat="1" applyFont="1" applyFill="1" applyBorder="1" applyAlignment="1">
      <alignment horizontal="center" vertical="center" wrapText="1"/>
    </xf>
    <xf numFmtId="209" fontId="1" fillId="0" borderId="16"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1" xfId="461" applyFont="1" applyFill="1" applyBorder="1" applyAlignment="1">
      <alignment horizontal="left" vertical="center" wrapText="1"/>
    </xf>
    <xf numFmtId="0" fontId="1" fillId="0" borderId="1" xfId="461" applyFont="1" applyFill="1" applyBorder="1" applyAlignment="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58" fontId="5" fillId="3" borderId="1" xfId="0" applyNumberFormat="1" applyFont="1" applyFill="1" applyBorder="1" applyAlignment="1" applyProtection="1">
      <alignment horizontal="left" vertical="center" wrapText="1"/>
    </xf>
    <xf numFmtId="58" fontId="5" fillId="0" borderId="1" xfId="0" applyNumberFormat="1" applyFont="1" applyFill="1" applyBorder="1" applyAlignment="1" applyProtection="1">
      <alignment horizontal="center" vertical="center" wrapText="1"/>
    </xf>
    <xf numFmtId="0" fontId="1" fillId="3" borderId="1" xfId="0" applyFont="1" applyFill="1" applyBorder="1" applyAlignment="1">
      <alignment horizontal="center" vertical="center"/>
    </xf>
    <xf numFmtId="58" fontId="5" fillId="3" borderId="1" xfId="0" applyNumberFormat="1" applyFont="1" applyFill="1" applyBorder="1" applyAlignment="1" applyProtection="1">
      <alignment horizontal="center" vertical="center" wrapText="1"/>
    </xf>
    <xf numFmtId="58" fontId="5" fillId="0" borderId="1" xfId="0" applyNumberFormat="1" applyFont="1" applyFill="1" applyBorder="1" applyAlignment="1" applyProtection="1">
      <alignment horizontal="left" vertical="center" wrapText="1"/>
    </xf>
    <xf numFmtId="0" fontId="10" fillId="0" borderId="0" xfId="0" applyFont="1" applyFill="1" applyAlignment="1">
      <alignment vertical="center"/>
    </xf>
    <xf numFmtId="186" fontId="0" fillId="0" borderId="0" xfId="0" applyNumberFormat="1" applyFont="1" applyFill="1" applyAlignment="1">
      <alignment vertical="center"/>
    </xf>
    <xf numFmtId="191" fontId="0" fillId="0" borderId="0" xfId="0" applyNumberFormat="1" applyFont="1" applyFill="1" applyAlignment="1">
      <alignment vertical="center"/>
    </xf>
    <xf numFmtId="0" fontId="11" fillId="0" borderId="0" xfId="147" applyFont="1" applyAlignment="1">
      <alignment horizontal="center" vertical="center" wrapText="1"/>
    </xf>
    <xf numFmtId="0" fontId="1" fillId="0" borderId="4"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186" fontId="12" fillId="0" borderId="2" xfId="0" applyNumberFormat="1" applyFont="1" applyFill="1" applyBorder="1" applyAlignment="1">
      <alignment horizontal="center" vertical="center" wrapText="1"/>
    </xf>
    <xf numFmtId="191" fontId="12" fillId="0" borderId="18"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 xfId="0" applyFont="1" applyFill="1" applyBorder="1" applyAlignment="1">
      <alignment horizontal="center" vertical="center"/>
    </xf>
    <xf numFmtId="186" fontId="12" fillId="0" borderId="1" xfId="0" applyNumberFormat="1" applyFont="1" applyFill="1" applyBorder="1" applyAlignment="1">
      <alignment horizontal="center" vertical="center"/>
    </xf>
    <xf numFmtId="191" fontId="12" fillId="0" borderId="1"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11" fillId="0" borderId="0" xfId="147" applyFont="1" applyAlignment="1">
      <alignment horizontal="center" vertical="center"/>
    </xf>
    <xf numFmtId="0" fontId="1" fillId="0" borderId="0" xfId="0" applyFont="1" applyFill="1" applyBorder="1" applyAlignment="1">
      <alignment horizontal="center" vertical="center"/>
    </xf>
  </cellXfs>
  <cellStyles count="568">
    <cellStyle name="常规" xfId="0" builtinId="0"/>
    <cellStyle name="货币[0]" xfId="1" builtinId="7"/>
    <cellStyle name="20% - 强调文字颜色 3" xfId="2" builtinId="38"/>
    <cellStyle name="输入" xfId="3" builtinId="20"/>
    <cellStyle name="好_05玉溪" xfId="4"/>
    <cellStyle name="货币" xfId="5" builtinId="4"/>
    <cellStyle name="args.style" xfId="6"/>
    <cellStyle name="千位分隔[0]" xfId="7" builtinId="6"/>
    <cellStyle name="Accent2 - 40%" xfId="8"/>
    <cellStyle name="计算 2" xfId="9"/>
    <cellStyle name="40% - 强调文字颜色 3" xfId="10" builtinId="39"/>
    <cellStyle name="差" xfId="11" builtinId="27"/>
    <cellStyle name="好_汇总" xfId="12"/>
    <cellStyle name="千位分隔" xfId="13" builtinId="3"/>
    <cellStyle name="好_1003牟定县" xfId="14"/>
    <cellStyle name="60% - 强调文字颜色 3" xfId="15" builtinId="40"/>
    <cellStyle name="日期" xfId="16"/>
    <cellStyle name="差_奖励补助测算5.23新" xfId="17"/>
    <cellStyle name="Accent2 - 60%" xfId="18"/>
    <cellStyle name="超链接" xfId="19" builtinId="8"/>
    <cellStyle name="差_2009年一般性转移支付标准工资_奖励补助测算5.22测试" xfId="20"/>
    <cellStyle name="百分比" xfId="21" builtinId="5"/>
    <cellStyle name="已访问的超链接" xfId="22" builtinId="9"/>
    <cellStyle name="常规 6" xfId="23"/>
    <cellStyle name="_ET_STYLE_NoName_00__Sheet3" xfId="24"/>
    <cellStyle name="注释" xfId="25" builtinId="10"/>
    <cellStyle name="60% - 强调文字颜色 2" xfId="26" builtinId="36"/>
    <cellStyle name="差_教师绩效工资测算表（离退休按各地上报数测算）2009年1月1日" xfId="27"/>
    <cellStyle name="差_2007年政法部门业务指标" xfId="28"/>
    <cellStyle name="标题 4" xfId="29" builtinId="19"/>
    <cellStyle name="好_奖励补助测算5.23新" xfId="30"/>
    <cellStyle name="差_指标五" xfId="31"/>
    <cellStyle name="警告文本" xfId="32" builtinId="11"/>
    <cellStyle name="常规_2016年丽水市重点建设项目形象进度计划申报表0125" xfId="33"/>
    <cellStyle name="小数" xfId="34"/>
    <cellStyle name="差_奖励补助测算5.22测试" xfId="35"/>
    <cellStyle name="标题" xfId="36" builtinId="15"/>
    <cellStyle name="解释性文本" xfId="37" builtinId="53"/>
    <cellStyle name="好_地方配套按人均增幅控制8.30xl" xfId="38"/>
    <cellStyle name="注释 2" xfId="39"/>
    <cellStyle name="标题 1" xfId="40" builtinId="16"/>
    <cellStyle name="小数 2" xfId="41"/>
    <cellStyle name="0,0_x000d__x000a_NA_x000d__x000a_" xfId="42"/>
    <cellStyle name="标题 2" xfId="43" builtinId="17"/>
    <cellStyle name="60% - 强调文字颜色 1" xfId="44" builtinId="32"/>
    <cellStyle name="标题 3" xfId="45" builtinId="18"/>
    <cellStyle name="60% - 强调文字颜色 4" xfId="46" builtinId="44"/>
    <cellStyle name="输出" xfId="47" builtinId="21"/>
    <cellStyle name="计算" xfId="48" builtinId="22"/>
    <cellStyle name="_ET_STYLE_NoName_00__县公司" xfId="49"/>
    <cellStyle name="检查单元格" xfId="50" builtinId="23"/>
    <cellStyle name="数字" xfId="51"/>
    <cellStyle name="好_2009年一般性转移支付标准工资_地方配套按人均增幅控制8.30一般预算平均增幅、人均可用财力平均增幅两次控制、社会治安系数调整、案件数调整xl" xfId="52"/>
    <cellStyle name="20% - 强调文字颜色 6" xfId="53" builtinId="50"/>
    <cellStyle name="好_三季度－表二" xfId="54"/>
    <cellStyle name="Currency [0]" xfId="55"/>
    <cellStyle name="强调文字颜色 2" xfId="56" builtinId="33"/>
    <cellStyle name="差_教育厅提供义务教育及高中教师人数（2009年1月6日）" xfId="57"/>
    <cellStyle name="链接单元格" xfId="58" builtinId="24"/>
    <cellStyle name="汇总" xfId="59" builtinId="25"/>
    <cellStyle name="差_Book2" xfId="60"/>
    <cellStyle name="e鯪9Y_x000b_ 4_2013年指标初排2" xfId="61"/>
    <cellStyle name="好" xfId="62" builtinId="26"/>
    <cellStyle name="适中" xfId="63" builtinId="28"/>
    <cellStyle name="常规_1_1 2" xfId="64"/>
    <cellStyle name="20% - 强调文字颜色 5" xfId="65" builtinId="46"/>
    <cellStyle name="强调文字颜色 1" xfId="66" builtinId="29"/>
    <cellStyle name="20% - 强调文字颜色 1" xfId="67" builtinId="30"/>
    <cellStyle name="㼿㼿㼿㼿㼿㼿㼿㼿㼿㼿㼿?" xfId="68"/>
    <cellStyle name="40% - 强调文字颜色 1" xfId="69" builtinId="31"/>
    <cellStyle name="输出 2" xfId="70"/>
    <cellStyle name="20% - 强调文字颜色 2" xfId="71" builtinId="34"/>
    <cellStyle name="好_2013年固定资产投资和重大前期项目计划建议表（1120)0" xfId="72"/>
    <cellStyle name="差_2013年固定资产投资和重大前期项目计划建议表（1120)3" xfId="73"/>
    <cellStyle name="40% - 强调文字颜色 2" xfId="74" builtinId="35"/>
    <cellStyle name="千位分隔[0] 2" xfId="75"/>
    <cellStyle name="强调文字颜色 3" xfId="76" builtinId="37"/>
    <cellStyle name="钎霖_4岿角利" xfId="77"/>
    <cellStyle name="强调文字颜色 4" xfId="78" builtinId="41"/>
    <cellStyle name="e鯪9Y_x000b__2013年固定资产投资和重大前期项目计划建议表（1120)0" xfId="79"/>
    <cellStyle name="20% - 强调文字颜色 4" xfId="80" builtinId="42"/>
    <cellStyle name="40% - 强调文字颜色 4" xfId="81" builtinId="43"/>
    <cellStyle name="comma-d" xfId="82"/>
    <cellStyle name="霓付 [0]_ +Foil &amp; -FOIL &amp; PAPER" xfId="83"/>
    <cellStyle name="强调文字颜色 5" xfId="84" builtinId="45"/>
    <cellStyle name="好_2013年固定资产投资和重大前期项目计划建议表（1120)3" xfId="85"/>
    <cellStyle name="40% - 强调文字颜色 5" xfId="86" builtinId="47"/>
    <cellStyle name="差_2006年全省财力计算表（中央、决算）" xfId="87"/>
    <cellStyle name="60% - 强调文字颜色 5" xfId="88" builtinId="48"/>
    <cellStyle name="强调文字颜色 6" xfId="89" builtinId="49"/>
    <cellStyle name="_弱电系统设备配置报价清单" xfId="90"/>
    <cellStyle name="适中 2" xfId="91"/>
    <cellStyle name="40% - 强调文字颜色 6" xfId="92" builtinId="51"/>
    <cellStyle name="Bad" xfId="93"/>
    <cellStyle name="昗弨_Pacific Region P&amp;L" xfId="94"/>
    <cellStyle name="60% - 强调文字颜色 6" xfId="95" builtinId="52"/>
    <cellStyle name="未定义" xfId="96"/>
    <cellStyle name="编号" xfId="97"/>
    <cellStyle name="통화 [0]_BOILER-CO1" xfId="98"/>
    <cellStyle name="20% - 强调文字颜色 5 2" xfId="99"/>
    <cellStyle name="콤마_BOILER-CO1" xfId="100"/>
    <cellStyle name="寘嬫愗傝_Region Orders (2)" xfId="101"/>
    <cellStyle name="_2010年市重点项目计划（分县初稿）" xfId="102"/>
    <cellStyle name="样式 1_2016年丽水市重点建设项目形象进度计划申报表0125" xfId="103"/>
    <cellStyle name="数字 2" xfId="104"/>
    <cellStyle name="数量" xfId="105"/>
    <cellStyle name="普通_ 白土" xfId="106"/>
    <cellStyle name="Warning Text" xfId="107"/>
    <cellStyle name="烹拳_ +Foil &amp; -FOIL &amp; PAPER" xfId="108"/>
    <cellStyle name="差_县级基础数据" xfId="109"/>
    <cellStyle name="Moneda [0]_96 Risk" xfId="110"/>
    <cellStyle name="烹拳 [0]_ +Foil &amp; -FOIL &amp; PAPER" xfId="111"/>
    <cellStyle name="解释性文本 2" xfId="112"/>
    <cellStyle name="貨幣_SGV" xfId="113"/>
    <cellStyle name="好_云南省2008年转移支付测算——州市本级考核部分及政策性测算" xfId="114"/>
    <cellStyle name="强调文字颜色 3 2" xfId="115"/>
    <cellStyle name="好_云南农村义务教育统计表" xfId="116"/>
    <cellStyle name="好_云南省2008年中小学教职工情况（教育厅提供20090101加工整理）" xfId="117"/>
    <cellStyle name="好_县级公安机关公用经费标准奖励测算方案（定稿）" xfId="118"/>
    <cellStyle name="好_下半年禁吸戒毒经费1000万元" xfId="119"/>
    <cellStyle name="好_文体广播部门" xfId="120"/>
    <cellStyle name="好_教育厅提供义务教育及高中教师人数（2009年1月6日）" xfId="121"/>
    <cellStyle name="好_检验表（调整后）" xfId="122"/>
    <cellStyle name="好_财政支出对上级的依赖程度" xfId="123"/>
    <cellStyle name="好_Book1_银行账户情况表_2010年12月" xfId="124"/>
    <cellStyle name="好_Book1_1" xfId="125"/>
    <cellStyle name="好_奖励补助测算7.23" xfId="126"/>
    <cellStyle name="好_5334_2006年迪庆县级财政报表附表" xfId="127"/>
    <cellStyle name="好_530629_2006年县级财政报表附表" xfId="128"/>
    <cellStyle name="好_2009年一般性转移支付标准工资_奖励补助测算7.25 (version 1) (version 1)" xfId="129"/>
    <cellStyle name="好_2009年一般性转移支付标准工资_奖励补助测算7.25" xfId="130"/>
    <cellStyle name="好_2009年一般性转移支付标准工资_奖励补助测算5.23新" xfId="131"/>
    <cellStyle name="好_2009年一般性转移支付标准工资_奖励补助测算5.22测试" xfId="132"/>
    <cellStyle name="好_2009年一般性转移支付标准工资" xfId="133"/>
    <cellStyle name="霓付_ +Foil &amp; -FOIL &amp; PAPER" xfId="134"/>
    <cellStyle name="好_2008云南省分县市中小学教职工统计表（教育厅提供）" xfId="135"/>
    <cellStyle name="好_奖励补助测算5.24冯铸" xfId="136"/>
    <cellStyle name="好_2006年水利统计指标统计表" xfId="137"/>
    <cellStyle name="好_义务教育阶段教职工人数（教育厅提供最终）" xfId="138"/>
    <cellStyle name="好_2、土地面积、人口、粮食产量基本情况" xfId="139"/>
    <cellStyle name="好_2009年一般性转移支付标准工资_地方配套按人均增幅控制8.30xl" xfId="140"/>
    <cellStyle name="好_~5676413" xfId="141"/>
    <cellStyle name="好_高中教师人数（教育厅1.6日提供）" xfId="142"/>
    <cellStyle name="好_银行账户情况表_2010年12月" xfId="143"/>
    <cellStyle name="好_2007年检察院案件数" xfId="144"/>
    <cellStyle name="好_~4190974" xfId="145"/>
    <cellStyle name="好 2" xfId="146"/>
    <cellStyle name="常规_Sheet1_附件1：遂昌县各责任单位完成重点建设项目进度排名通报（1—7月）" xfId="147"/>
    <cellStyle name="汇总 2" xfId="148"/>
    <cellStyle name="好_城建部门" xfId="149"/>
    <cellStyle name="常规_1_1" xfId="150"/>
    <cellStyle name="常规 8" xfId="151"/>
    <cellStyle name="常规 7" xfId="152"/>
    <cellStyle name="输入 2" xfId="153"/>
    <cellStyle name="常规 2 8" xfId="154"/>
    <cellStyle name="好_2006年全省财力计算表（中央、决算）" xfId="155"/>
    <cellStyle name="常规 18" xfId="156"/>
    <cellStyle name="好_2009年一般性转移支付标准工资_地方配套按人均增幅控制8.31（调整结案率后）xl" xfId="157"/>
    <cellStyle name="常规 17" xfId="158"/>
    <cellStyle name="差_云南水利电力有限公司" xfId="159"/>
    <cellStyle name="好_奖励补助测算7.25 (version 1) (version 1)" xfId="160"/>
    <cellStyle name="好_1110洱源县" xfId="161"/>
    <cellStyle name="好_2007年可用财力" xfId="162"/>
    <cellStyle name="差_县级公安机关公用经费标准奖励测算方案（定稿）" xfId="163"/>
    <cellStyle name="差_下半年禁毒办案经费分配2544.3万元" xfId="164"/>
    <cellStyle name="好_M01-2(州市补助收入)" xfId="165"/>
    <cellStyle name="差_文体广播部门" xfId="166"/>
    <cellStyle name="差_卫生部门" xfId="167"/>
    <cellStyle name="差_三季度－表二" xfId="168"/>
    <cellStyle name="常规_2018年民间投资项目计划表1130" xfId="169"/>
    <cellStyle name="差_检验表（调整后）" xfId="170"/>
    <cellStyle name="好_县公司" xfId="171"/>
    <cellStyle name="差_基础数据分析" xfId="172"/>
    <cellStyle name="分级显示行_1_13区汇总" xfId="173"/>
    <cellStyle name="差_汇总-县级财政报表附表" xfId="174"/>
    <cellStyle name="差_汇总" xfId="175"/>
    <cellStyle name="差_第一部分：综合全" xfId="176"/>
    <cellStyle name="差_地方配套按人均增幅控制8.30一般预算平均增幅、人均可用财力平均增幅两次控制、社会治安系数调整、案件数调整xl" xfId="177"/>
    <cellStyle name="好_Book2" xfId="178"/>
    <cellStyle name="强调文字颜色 6 2" xfId="179"/>
    <cellStyle name="差_城建部门" xfId="180"/>
    <cellStyle name="差_财政供养人员" xfId="181"/>
    <cellStyle name="常规 11" xfId="182"/>
    <cellStyle name="差_不用软件计算9.1不考虑经费管理评价xl" xfId="183"/>
    <cellStyle name="好_奖励补助测算5.22测试" xfId="184"/>
    <cellStyle name="差_M01-2(州市补助收入)" xfId="185"/>
    <cellStyle name="差_Book1_县公司" xfId="186"/>
    <cellStyle name="好_一期道路" xfId="187"/>
    <cellStyle name="好_2009年一般性转移支付标准工资_不用软件计算9.1不考虑经费管理评价xl" xfId="188"/>
    <cellStyle name="差_Book1_2" xfId="189"/>
    <cellStyle name="差_Book1_1" xfId="190"/>
    <cellStyle name="好_地方配套按人均增幅控制8.31（调整结案率后）xl" xfId="191"/>
    <cellStyle name="差_Book1" xfId="192"/>
    <cellStyle name="差_地方配套按人均增幅控制8.30xl" xfId="193"/>
    <cellStyle name="差_2016年固定资产投资计划建议表总表1009" xfId="194"/>
    <cellStyle name="差_2016年固定资产投资计划建议表总表1.20" xfId="195"/>
    <cellStyle name="差_2013年固定资产投资和重大前期项目计划建议表（1120)0" xfId="196"/>
    <cellStyle name="差_2009年一般性转移支付标准工资_奖励补助测算7.25" xfId="197"/>
    <cellStyle name="差_2009年一般性转移支付标准工资_奖励补助测算5.24冯铸" xfId="198"/>
    <cellStyle name="差_云南省2008年中小学教师人数统计表" xfId="199"/>
    <cellStyle name="差_义务教育阶段教职工人数（教育厅提供最终）" xfId="200"/>
    <cellStyle name="差_2009年一般性转移支付标准工资_奖励补助测算5.23新" xfId="201"/>
    <cellStyle name="差_2009年一般性转移支付标准工资_地方配套按人均增幅控制8.30一般预算平均增幅、人均可用财力平均增幅两次控制、社会治安系数调整、案件数调整xl" xfId="202"/>
    <cellStyle name="好_云南省2008年中小学教师人数统计表" xfId="203"/>
    <cellStyle name="好_Book1_3" xfId="204"/>
    <cellStyle name="超级链接" xfId="205"/>
    <cellStyle name="差_2009年一般性转移支付标准工资_不用软件计算9.1不考虑经费管理评价xl" xfId="206"/>
    <cellStyle name="好_530623_2006年县级财政报表附表" xfId="207"/>
    <cellStyle name="好_卫生部门" xfId="208"/>
    <cellStyle name="差_2009年一般性转移支付标准工资_~5676413" xfId="209"/>
    <cellStyle name="差_2009年一般性转移支付标准工资_~4190974" xfId="210"/>
    <cellStyle name="差_2009年一般性转移支付标准工资" xfId="211"/>
    <cellStyle name="差_2007年可用财力" xfId="212"/>
    <cellStyle name="好_县级基础数据" xfId="213"/>
    <cellStyle name="差_2006年在职人员情况" xfId="214"/>
    <cellStyle name="差_2006年水利统计指标统计表" xfId="215"/>
    <cellStyle name="好_2009年一般性转移支付标准工资_奖励补助测算7.23" xfId="216"/>
    <cellStyle name="差_2、土地面积、人口、粮食产量基本情况" xfId="217"/>
    <cellStyle name="差_1003牟定县" xfId="218"/>
    <cellStyle name="千分位_ 白土" xfId="219"/>
    <cellStyle name="差_0502通海县" xfId="220"/>
    <cellStyle name="差_~5676413" xfId="221"/>
    <cellStyle name="千位[0]_ 方正PC" xfId="222"/>
    <cellStyle name="差_~4190974" xfId="223"/>
    <cellStyle name="差_丽江汇总" xfId="224"/>
    <cellStyle name="表标题" xfId="225"/>
    <cellStyle name="差_县公司" xfId="226"/>
    <cellStyle name="20% - Accent2" xfId="227"/>
    <cellStyle name="常规_2018年政府投资项目计划表1130" xfId="228"/>
    <cellStyle name="Black" xfId="229"/>
    <cellStyle name="40% - Accent5" xfId="230"/>
    <cellStyle name="警告文本 2" xfId="231"/>
    <cellStyle name="差_建行" xfId="232"/>
    <cellStyle name="e鯪9Y_x000b_ 20" xfId="233"/>
    <cellStyle name="e鯪9Y_x000b_ 15" xfId="234"/>
    <cellStyle name="差_高中教师人数（教育厅1.6日提供）" xfId="235"/>
    <cellStyle name="Hyperlink_AheadBehind.xls Chart 23" xfId="236"/>
    <cellStyle name="60% - Accent4" xfId="237"/>
    <cellStyle name="per.style" xfId="238"/>
    <cellStyle name="常规 2 4" xfId="239"/>
    <cellStyle name="PSInt" xfId="240"/>
    <cellStyle name="标题1" xfId="241"/>
    <cellStyle name="好_00省级(打印)" xfId="242"/>
    <cellStyle name="常规 2 2 2 2 2 2" xfId="243"/>
    <cellStyle name="差_检验表" xfId="244"/>
    <cellStyle name="常规 9" xfId="245"/>
    <cellStyle name="标题 4 2" xfId="246"/>
    <cellStyle name="千位分隔 3" xfId="247"/>
    <cellStyle name="好_Book1_2" xfId="248"/>
    <cellStyle name="Currency1" xfId="249"/>
    <cellStyle name="常规 13" xfId="250"/>
    <cellStyle name="标题 3 2" xfId="251"/>
    <cellStyle name="捠壿_Region Orders (2)" xfId="252"/>
    <cellStyle name="百分比 3" xfId="253"/>
    <cellStyle name="Tusental_pldt" xfId="254"/>
    <cellStyle name="표준_0N-HANDLING " xfId="255"/>
    <cellStyle name="Tusental (0)_pldt" xfId="256"/>
    <cellStyle name="Standard_AREAS" xfId="257"/>
    <cellStyle name="Accent3_公安安全支出补充表5.14" xfId="258"/>
    <cellStyle name="好_指标五" xfId="259"/>
    <cellStyle name="货币 2" xfId="260"/>
    <cellStyle name="Date" xfId="261"/>
    <cellStyle name="差_云南省2008年中小学教职工情况（教育厅提供20090101加工整理）" xfId="262"/>
    <cellStyle name="s]_x005f_x000d__x000a_load=_x005f_x000d__x000a_run=_x005f_x000d__x000a_NullPort=None_x005f_x000d__x000a_device=HP LaserJet 4 Plus,HPPCL5MS,LPT1:_x005f_x000d__x000a__x005f_x000d__x000a_[Desktop]_x005f_x000d__x000a_Wallpaper=(无)_x005f_x000d__x000a_TileWallp" xfId="263"/>
    <cellStyle name="差_11大理" xfId="264"/>
    <cellStyle name="差_00省级(定稿)" xfId="265"/>
    <cellStyle name="差_2013年指标初排2" xfId="266"/>
    <cellStyle name="常规 16" xfId="267"/>
    <cellStyle name="PSDec" xfId="268"/>
    <cellStyle name="_ET_STYLE_NoName_00__Sheet1" xfId="269"/>
    <cellStyle name="常规 4" xfId="270"/>
    <cellStyle name="Accent6_公安安全支出补充表5.14" xfId="271"/>
    <cellStyle name="RowLevel_0" xfId="272"/>
    <cellStyle name="差_2008年县级公安保障标准落实奖励经费分配测算" xfId="273"/>
    <cellStyle name="PSDate" xfId="274"/>
    <cellStyle name="好_2006年分析表" xfId="275"/>
    <cellStyle name="好_Book1_县公司" xfId="276"/>
    <cellStyle name="40% - 强调文字颜色 5 2" xfId="277"/>
    <cellStyle name="差_Book1_银行账户情况表_2010年12月" xfId="278"/>
    <cellStyle name="标题 5" xfId="279"/>
    <cellStyle name="好_第一部分：综合全" xfId="280"/>
    <cellStyle name="Pourcentage_pldt" xfId="281"/>
    <cellStyle name="差_0605石屏县" xfId="282"/>
    <cellStyle name="差_2007年检察院案件数" xfId="283"/>
    <cellStyle name="Accent3" xfId="284"/>
    <cellStyle name="Percent_!!!GO" xfId="285"/>
    <cellStyle name="Normal_!!!GO" xfId="286"/>
    <cellStyle name="好_历年教师人数" xfId="287"/>
    <cellStyle name="Norma,_laroux_4_营业在建 (2)_E21" xfId="288"/>
    <cellStyle name="no dec" xfId="289"/>
    <cellStyle name="Valuta (0)_pldt" xfId="290"/>
    <cellStyle name="差_530623_2006年县级财政报表附表" xfId="291"/>
    <cellStyle name="Calculation" xfId="292"/>
    <cellStyle name="Millares_96 Risk" xfId="293"/>
    <cellStyle name="好_指标四" xfId="294"/>
    <cellStyle name="Milliers_!!!GO" xfId="295"/>
    <cellStyle name="Accent3 - 20%" xfId="296"/>
    <cellStyle name="常规 2_02-2008决算报表格式" xfId="297"/>
    <cellStyle name="Input [yellow]" xfId="298"/>
    <cellStyle name="HEADING1" xfId="299"/>
    <cellStyle name="标题 2 2" xfId="300"/>
    <cellStyle name="Grey" xfId="301"/>
    <cellStyle name="好_丽江汇总" xfId="302"/>
    <cellStyle name="好_基础数据分析" xfId="303"/>
    <cellStyle name="Followed Hyperlink_AheadBehind.xls Chart 23" xfId="304"/>
    <cellStyle name="强调 1" xfId="305"/>
    <cellStyle name="Fixed" xfId="306"/>
    <cellStyle name="千分位[0]_ 白土" xfId="307"/>
    <cellStyle name="e鯪9Y_x000b_ 4" xfId="308"/>
    <cellStyle name="Accent5 - 40%" xfId="309"/>
    <cellStyle name="差_5334_2006年迪庆县级财政报表附表" xfId="310"/>
    <cellStyle name="e鯪9Y_x000b_ 6" xfId="311"/>
    <cellStyle name="一般_SGV" xfId="312"/>
    <cellStyle name="差_指标四" xfId="313"/>
    <cellStyle name="40% - 强调文字颜色 1 2" xfId="314"/>
    <cellStyle name="e鯪9Y_x000b_ 4 2" xfId="315"/>
    <cellStyle name="Milliers [0]_!!!GO" xfId="316"/>
    <cellStyle name="e鯪9Y_x000b_ 3" xfId="317"/>
    <cellStyle name="差 2" xfId="318"/>
    <cellStyle name="Red" xfId="319"/>
    <cellStyle name="e鯪9Y_x000b_ 2" xfId="320"/>
    <cellStyle name="e鯪9Y_x000b_ 18" xfId="321"/>
    <cellStyle name="Accent6 - 20%" xfId="322"/>
    <cellStyle name="_ET_STYLE_NoName_00__银行账户情况表_2010年12月" xfId="323"/>
    <cellStyle name="好_M03" xfId="324"/>
    <cellStyle name="e鯪9Y_x000b_ 16" xfId="325"/>
    <cellStyle name="e鯪9Y_x000b_ 11 9_2013年指标初排2" xfId="326"/>
    <cellStyle name="New Times Roman" xfId="327"/>
    <cellStyle name="常规 14" xfId="328"/>
    <cellStyle name="e鯪9Y_x000b_" xfId="329"/>
    <cellStyle name="好_0605石屏县" xfId="330"/>
    <cellStyle name="_一期道路" xfId="331"/>
    <cellStyle name="_ET_STYLE_NoName_00__云南水利电力有限公司" xfId="332"/>
    <cellStyle name="差_1110洱源县" xfId="333"/>
    <cellStyle name="强调文字颜色 1 2" xfId="334"/>
    <cellStyle name="Explanatory Text" xfId="335"/>
    <cellStyle name="Dezimal_laroux" xfId="336"/>
    <cellStyle name="差_第五部分(才淼、饶永宏）" xfId="337"/>
    <cellStyle name="样式 1" xfId="338"/>
    <cellStyle name="分级显示列_1_Book1" xfId="339"/>
    <cellStyle name="Currency_!!!GO" xfId="340"/>
    <cellStyle name="comma zerodec" xfId="341"/>
    <cellStyle name="통화_BOILER-CO1" xfId="342"/>
    <cellStyle name="常规 20" xfId="343"/>
    <cellStyle name="Check Cell" xfId="344"/>
    <cellStyle name="好_第五部分(才淼、饶永宏）" xfId="345"/>
    <cellStyle name="40% - Accent6" xfId="346"/>
    <cellStyle name="好_00省级(定稿)" xfId="347"/>
    <cellStyle name="常规 12" xfId="348"/>
    <cellStyle name="Accent5 - 60%" xfId="349"/>
    <cellStyle name="6mal" xfId="350"/>
    <cellStyle name="㼿㼿㼿㼿㼿㼿" xfId="351"/>
    <cellStyle name="好_2007年政法部门业务指标" xfId="352"/>
    <cellStyle name="_ET_STYLE_NoName_00__Book1_县公司" xfId="353"/>
    <cellStyle name="Dezimal [0]_laroux" xfId="354"/>
    <cellStyle name="Accent1 - 40%" xfId="355"/>
    <cellStyle name="差_2006年基础数据" xfId="356"/>
    <cellStyle name="好_建行" xfId="357"/>
    <cellStyle name="Header1" xfId="358"/>
    <cellStyle name="Accent4_公安安全支出补充表5.14" xfId="359"/>
    <cellStyle name="差_2009年一般性转移支付标准工资_奖励补助测算7.25 (version 1) (version 1)" xfId="360"/>
    <cellStyle name="ColLevel_0" xfId="361"/>
    <cellStyle name="?鹎%U龡&amp;H?_x0008__x001c__x001c_?_x0007__x0001__x0001_" xfId="362"/>
    <cellStyle name="捠壿 [0.00]_Region Orders (2)" xfId="363"/>
    <cellStyle name="Accent4 - 60%" xfId="364"/>
    <cellStyle name="Input [yellow] 2" xfId="365"/>
    <cellStyle name="Accent5" xfId="366"/>
    <cellStyle name="好_2009年一般性转移支付标准工资_~5676413" xfId="367"/>
    <cellStyle name="差_2008云南省分县市中小学教职工统计表（教育厅提供）" xfId="368"/>
    <cellStyle name="差_2009年一般性转移支付标准工资_地方配套按人均增幅控制8.31（调整结案率后）xl" xfId="369"/>
    <cellStyle name="Normal 2" xfId="370"/>
    <cellStyle name="Accent4 - 20%" xfId="371"/>
    <cellStyle name="Border" xfId="372"/>
    <cellStyle name="Accent4" xfId="373"/>
    <cellStyle name="百分比 2" xfId="374"/>
    <cellStyle name="Heading 4" xfId="375"/>
    <cellStyle name="콤마 [0]_BOILER-CO1" xfId="376"/>
    <cellStyle name="60% - 强调文字颜色 1 2" xfId="377"/>
    <cellStyle name="好_0502通海县" xfId="378"/>
    <cellStyle name="Mon閠aire [0]_!!!GO" xfId="379"/>
    <cellStyle name="Accent3 - 40%" xfId="380"/>
    <cellStyle name="差_2009年一般性转移支付标准工资_奖励补助测算7.23" xfId="381"/>
    <cellStyle name="Moneda_96 Risk" xfId="382"/>
    <cellStyle name="强调文字颜色 2 2" xfId="383"/>
    <cellStyle name="后继超链接" xfId="384"/>
    <cellStyle name="_ET_STYLE_NoName_00__建行" xfId="385"/>
    <cellStyle name="差_奖励补助测算7.25 (version 1) (version 1)" xfId="386"/>
    <cellStyle name="Comma [0]" xfId="387"/>
    <cellStyle name="差_2007年人员分部门统计表" xfId="388"/>
    <cellStyle name="40% - Accent3" xfId="389"/>
    <cellStyle name="好_检验表" xfId="390"/>
    <cellStyle name="t" xfId="391"/>
    <cellStyle name="常规 2 6" xfId="392"/>
    <cellStyle name="60% - Accent6" xfId="393"/>
    <cellStyle name="好_2016年固定资产投资计划建议表总表1.20" xfId="394"/>
    <cellStyle name="Accent2_公安安全支出补充表5.14" xfId="395"/>
    <cellStyle name="Accent2" xfId="396"/>
    <cellStyle name="Accent1 - 60%" xfId="397"/>
    <cellStyle name="Accent1" xfId="398"/>
    <cellStyle name="好_2007年人员分部门统计表" xfId="399"/>
    <cellStyle name="60% - 强调文字颜色 6 2" xfId="400"/>
    <cellStyle name="Valuta_pldt" xfId="401"/>
    <cellStyle name="Millares [0]_96 Risk" xfId="402"/>
    <cellStyle name="40% - Accent1" xfId="403"/>
    <cellStyle name="60% - 强调文字颜色 4 2" xfId="404"/>
    <cellStyle name="Neutral" xfId="405"/>
    <cellStyle name="常规 2 7" xfId="406"/>
    <cellStyle name="Accent1 - 20%" xfId="407"/>
    <cellStyle name="20% - Accent1" xfId="408"/>
    <cellStyle name="40% - Accent4" xfId="409"/>
    <cellStyle name="Normal - Style1" xfId="410"/>
    <cellStyle name="常规 5" xfId="411"/>
    <cellStyle name="60% - 强调文字颜色 2 2" xfId="412"/>
    <cellStyle name="e鯪9Y_x000b_ 4 3" xfId="413"/>
    <cellStyle name="Title" xfId="414"/>
    <cellStyle name="常规 2" xfId="415"/>
    <cellStyle name="PSSpacer" xfId="416"/>
    <cellStyle name="差_00省级(打印)" xfId="417"/>
    <cellStyle name="20% - Accent4" xfId="418"/>
    <cellStyle name="Mon閠aire_!!!GO" xfId="419"/>
    <cellStyle name="常规 3" xfId="420"/>
    <cellStyle name="20% - 强调文字颜色 4 2" xfId="421"/>
    <cellStyle name="差_云南农村义务教育统计表" xfId="422"/>
    <cellStyle name="60% - Accent5" xfId="423"/>
    <cellStyle name="强调文字颜色 4 2" xfId="424"/>
    <cellStyle name="常规 2 5" xfId="425"/>
    <cellStyle name="40% - Accent2" xfId="426"/>
    <cellStyle name="Accent3 - 60%" xfId="427"/>
    <cellStyle name="好_2009年一般性转移支付标准工资_~4190974" xfId="428"/>
    <cellStyle name="60% - 强调文字颜色 3 2" xfId="429"/>
    <cellStyle name="e鯪9Y_x000b_ 4 8" xfId="430"/>
    <cellStyle name="60% - Accent3" xfId="431"/>
    <cellStyle name="常规 2 3" xfId="432"/>
    <cellStyle name="60% - 强调文字颜色 5 2" xfId="433"/>
    <cellStyle name="部门" xfId="434"/>
    <cellStyle name="e鯪9Y_x000b_ 4 7" xfId="435"/>
    <cellStyle name="60% - Accent2" xfId="436"/>
    <cellStyle name="常规 2 2" xfId="437"/>
    <cellStyle name="60% - Accent1" xfId="438"/>
    <cellStyle name="常规_复件_2015年固定资产投资和重大前期项目计划建议表（12.24王县对接）15114" xfId="439"/>
    <cellStyle name="强调 2" xfId="440"/>
    <cellStyle name="好_奖励补助测算7.25" xfId="441"/>
    <cellStyle name="40% - 强调文字颜色 2 2" xfId="442"/>
    <cellStyle name="t_HVAC Equipment (3)" xfId="443"/>
    <cellStyle name="差_03昭通" xfId="444"/>
    <cellStyle name="差_财政支出对上级的依赖程度" xfId="445"/>
    <cellStyle name="Calc Currency (0)" xfId="446"/>
    <cellStyle name="好_2006年基础数据" xfId="447"/>
    <cellStyle name="20% - Accent3" xfId="448"/>
    <cellStyle name="Accent6 - 60%" xfId="449"/>
    <cellStyle name="差_奖励补助测算5.24冯铸" xfId="450"/>
    <cellStyle name="20% - 强调文字颜色 1 2" xfId="451"/>
    <cellStyle name="Heading 1" xfId="452"/>
    <cellStyle name="_Book1_3" xfId="453"/>
    <cellStyle name="_ET_STYLE_NoName_00__Book1_银行账户情况表_2010年12月" xfId="454"/>
    <cellStyle name="20% - Accent6" xfId="455"/>
    <cellStyle name="_松阳市、县（市、区）2013-2015年中小河流项目复核成果表" xfId="456"/>
    <cellStyle name="e鯪9Y_x000b_ 11 9 2" xfId="457"/>
    <cellStyle name="好_地方配套按人均增幅控制8.30一般预算平均增幅、人均可用财力平均增幅两次控制、社会治安系数调整、案件数调整xl" xfId="458"/>
    <cellStyle name="_关于报送保障性安居工程有关情况的" xfId="459"/>
    <cellStyle name="_Sheet1" xfId="460"/>
    <cellStyle name="常规 10" xfId="461"/>
    <cellStyle name="Good" xfId="462"/>
    <cellStyle name="检查单元格 2" xfId="463"/>
    <cellStyle name="归盒啦_95" xfId="464"/>
    <cellStyle name="Linked Cell" xfId="465"/>
    <cellStyle name="好_Book1" xfId="466"/>
    <cellStyle name="_ET_STYLE_NoName_00__2012基本建设财务收支计划" xfId="467"/>
    <cellStyle name="货币 2 2" xfId="468"/>
    <cellStyle name="寘嬫愗傝 [0.00]_Region Orders (2)" xfId="469"/>
    <cellStyle name="好_财政供养人员" xfId="470"/>
    <cellStyle name="_Book1_金融业务培训人员情况表" xfId="471"/>
    <cellStyle name="Percent [2]" xfId="472"/>
    <cellStyle name="20% - Accent5" xfId="473"/>
    <cellStyle name="_本部汇总" xfId="474"/>
    <cellStyle name="链接单元格 2" xfId="475"/>
    <cellStyle name="Heading 2" xfId="476"/>
    <cellStyle name="20% - 强调文字颜色 3 2" xfId="477"/>
    <cellStyle name="_Book1_4" xfId="478"/>
    <cellStyle name="_ET_STYLE_NoName_00__2014年丽水市重点建设项目形象进度计划申报表（松阳县）" xfId="479"/>
    <cellStyle name="_Book1" xfId="480"/>
    <cellStyle name="_ET_STYLE_NoName_00__Book1_1_银行账户情况表_2010年12月" xfId="481"/>
    <cellStyle name="差_一期道路" xfId="482"/>
    <cellStyle name="好_汇总-县级财政报表附表" xfId="483"/>
    <cellStyle name="_ET_STYLE_NoName_00__Book1_1_县公司" xfId="484"/>
    <cellStyle name="强调文字颜色 5 2" xfId="485"/>
    <cellStyle name="好_2009年一般性转移支付标准工资_奖励补助测算5.24冯铸" xfId="486"/>
    <cellStyle name="_ET_STYLE_NoName_00__Book1_1" xfId="487"/>
    <cellStyle name="_ET_STYLE_NoName_00__Book1" xfId="488"/>
    <cellStyle name="差_530629_2006年县级财政报表附表" xfId="489"/>
    <cellStyle name="_ET_STYLE_NoName_00__Book1_2" xfId="490"/>
    <cellStyle name="_ET_STYLE_NoName_00__2013年指标初排2" xfId="491"/>
    <cellStyle name="好_11大理" xfId="492"/>
    <cellStyle name="Accent5 - 20%" xfId="493"/>
    <cellStyle name="Input Cells" xfId="494"/>
    <cellStyle name="_ET_STYLE_NoName_00__2013年指标初排" xfId="495"/>
    <cellStyle name="差_M03" xfId="496"/>
    <cellStyle name="Accent2 - 20%" xfId="497"/>
    <cellStyle name="_Book1_2" xfId="498"/>
    <cellStyle name="Accent6" xfId="499"/>
    <cellStyle name="sstot" xfId="500"/>
    <cellStyle name="_ET_STYLE_NoName_00__2012年固定资产投资计划建议表（修改后报发改）" xfId="501"/>
    <cellStyle name="_ET_STYLE_NoName_00_" xfId="502"/>
    <cellStyle name="好_2008年县级公安保障标准落实奖励经费分配测算" xfId="503"/>
    <cellStyle name="_20100326高清市院遂宁检察院1080P配置清单26日改" xfId="504"/>
    <cellStyle name="好_教师绩效工资测算表（离退休按各地上报数测算）2009年1月1日" xfId="505"/>
    <cellStyle name="Total" xfId="506"/>
    <cellStyle name="Linked Cells" xfId="507"/>
    <cellStyle name="Output" xfId="508"/>
    <cellStyle name="常规_市重点项目计划进度表" xfId="509"/>
    <cellStyle name="Accent6 - 40%" xfId="510"/>
    <cellStyle name="借出原因" xfId="511"/>
    <cellStyle name="好_2013年指标初排2" xfId="512"/>
    <cellStyle name="好_2006年在职人员情况" xfId="513"/>
    <cellStyle name="差_云南省2008年转移支付测算——州市本级考核部分及政策性测算" xfId="514"/>
    <cellStyle name="40% - 强调文字颜色 3 2" xfId="515"/>
    <cellStyle name="差_历年教师人数" xfId="516"/>
    <cellStyle name="Accent5_公安安全支出补充表5.14" xfId="517"/>
    <cellStyle name="标题 1 2" xfId="518"/>
    <cellStyle name="百分比 4" xfId="519"/>
    <cellStyle name="_Book1_1" xfId="520"/>
    <cellStyle name="_ET_STYLE_NoName_00__松阳县2012年投资计划建议表" xfId="521"/>
    <cellStyle name="好_不用软件计算9.1不考虑经费管理评价xl" xfId="522"/>
    <cellStyle name="好_03昭通" xfId="523"/>
    <cellStyle name="千位分隔 2" xfId="524"/>
    <cellStyle name="好_下半年禁毒办案经费分配2544.3万元" xfId="525"/>
    <cellStyle name="40% - 强调文字颜色 6 2" xfId="526"/>
    <cellStyle name="好_2016年固定资产投资计划建议表总表1009" xfId="527"/>
    <cellStyle name="差_地方配套按人均增幅控制8.31（调整结案率后）xl" xfId="528"/>
    <cellStyle name="Dollar (zero dec)" xfId="529"/>
    <cellStyle name="Note" xfId="530"/>
    <cellStyle name="差_奖励补助测算7.23" xfId="531"/>
    <cellStyle name="Header2" xfId="532"/>
    <cellStyle name="强调 3" xfId="533"/>
    <cellStyle name="e鯪9Y_x000b_ 4 10" xfId="534"/>
    <cellStyle name="e鯪9Y_x000b_ 11 9" xfId="535"/>
    <cellStyle name="好_业务工作量指标" xfId="536"/>
    <cellStyle name="Non défini" xfId="537"/>
    <cellStyle name="PSChar" xfId="538"/>
    <cellStyle name="千位_ 方正PC" xfId="539"/>
    <cellStyle name="常规 2 2 2" xfId="540"/>
    <cellStyle name="_ET_STYLE_NoName_00__一期道路" xfId="541"/>
    <cellStyle name="差_2009年一般性转移支付标准工资_地方配套按人均增幅控制8.30xl" xfId="542"/>
    <cellStyle name="Comma_!!!GO" xfId="543"/>
    <cellStyle name="20% - 强调文字颜色 6 2" xfId="544"/>
    <cellStyle name="Heading 3" xfId="545"/>
    <cellStyle name="Accent4 - 40%" xfId="546"/>
    <cellStyle name="商品名称" xfId="547"/>
    <cellStyle name="差_05玉溪" xfId="548"/>
    <cellStyle name="20% - 强调文字颜色 2 2" xfId="549"/>
    <cellStyle name="HEADING2" xfId="550"/>
    <cellStyle name="好_云南水利电力有限公司" xfId="551"/>
    <cellStyle name="差_2006年分析表" xfId="552"/>
    <cellStyle name="40% - 强调文字颜色 4 2" xfId="553"/>
    <cellStyle name="Input" xfId="554"/>
    <cellStyle name="s]_x000d__x000a_load=_x000d__x000a_run=_x000d__x000a_NullPort=None_x000d__x000a_device=HP LaserJet 4 Plus,HPPCL5MS,LPT1:_x000d__x000a__x000d__x000a_[Desktop]_x000d__x000a_Wallpaper=(无)_x000d__x000a_TileWallpaper=0_x000d_" xfId="555"/>
    <cellStyle name="e鯪9Y_x000b_ 17" xfId="556"/>
    <cellStyle name="e鯪9Y_x000b_ 22" xfId="557"/>
    <cellStyle name="貨幣 [0]_SGV" xfId="558"/>
    <cellStyle name="_南方电网" xfId="559"/>
    <cellStyle name="差_银行账户情况表_2010年12月" xfId="560"/>
    <cellStyle name="PSHeading" xfId="561"/>
    <cellStyle name="差_业务工作量指标" xfId="562"/>
    <cellStyle name="差_下半年禁吸戒毒经费1000万元" xfId="563"/>
    <cellStyle name="差_奖励补助测算7.25" xfId="564"/>
    <cellStyle name="后继超级链接" xfId="565"/>
    <cellStyle name="Accent1_公安安全支出补充表5.14" xfId="566"/>
    <cellStyle name="差_Book1_3" xfId="567"/>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1.xml"/><Relationship Id="rId8" Type="http://schemas.openxmlformats.org/officeDocument/2006/relationships/worksheet" Target="worksheets/sheet8.xml"/><Relationship Id="rId7" Type="http://schemas.openxmlformats.org/officeDocument/2006/relationships/worksheet" Target="worksheets/sheet7.xml"/><Relationship Id="rId63" Type="http://schemas.openxmlformats.org/officeDocument/2006/relationships/sharedStrings" Target="sharedStrings.xml"/><Relationship Id="rId62" Type="http://schemas.openxmlformats.org/officeDocument/2006/relationships/styles" Target="styles.xml"/><Relationship Id="rId61" Type="http://schemas.openxmlformats.org/officeDocument/2006/relationships/theme" Target="theme/theme1.xml"/><Relationship Id="rId60" Type="http://schemas.openxmlformats.org/officeDocument/2006/relationships/externalLink" Target="externalLinks/externalLink48.xml"/><Relationship Id="rId6" Type="http://schemas.openxmlformats.org/officeDocument/2006/relationships/worksheet" Target="worksheets/sheet6.xml"/><Relationship Id="rId59" Type="http://schemas.openxmlformats.org/officeDocument/2006/relationships/externalLink" Target="externalLinks/externalLink47.xml"/><Relationship Id="rId58" Type="http://schemas.openxmlformats.org/officeDocument/2006/relationships/externalLink" Target="externalLinks/externalLink46.xml"/><Relationship Id="rId57" Type="http://schemas.openxmlformats.org/officeDocument/2006/relationships/externalLink" Target="externalLinks/externalLink45.xml"/><Relationship Id="rId56" Type="http://schemas.openxmlformats.org/officeDocument/2006/relationships/externalLink" Target="externalLinks/externalLink44.xml"/><Relationship Id="rId55" Type="http://schemas.openxmlformats.org/officeDocument/2006/relationships/externalLink" Target="externalLinks/externalLink43.xml"/><Relationship Id="rId54" Type="http://schemas.openxmlformats.org/officeDocument/2006/relationships/externalLink" Target="externalLinks/externalLink42.xml"/><Relationship Id="rId53" Type="http://schemas.openxmlformats.org/officeDocument/2006/relationships/externalLink" Target="externalLinks/externalLink41.xml"/><Relationship Id="rId52" Type="http://schemas.openxmlformats.org/officeDocument/2006/relationships/externalLink" Target="externalLinks/externalLink40.xml"/><Relationship Id="rId51" Type="http://schemas.openxmlformats.org/officeDocument/2006/relationships/externalLink" Target="externalLinks/externalLink39.xml"/><Relationship Id="rId50" Type="http://schemas.openxmlformats.org/officeDocument/2006/relationships/externalLink" Target="externalLinks/externalLink38.xml"/><Relationship Id="rId5" Type="http://schemas.openxmlformats.org/officeDocument/2006/relationships/worksheet" Target="worksheets/sheet5.xml"/><Relationship Id="rId49" Type="http://schemas.openxmlformats.org/officeDocument/2006/relationships/externalLink" Target="externalLinks/externalLink37.xml"/><Relationship Id="rId48" Type="http://schemas.openxmlformats.org/officeDocument/2006/relationships/externalLink" Target="externalLinks/externalLink36.xml"/><Relationship Id="rId47" Type="http://schemas.openxmlformats.org/officeDocument/2006/relationships/externalLink" Target="externalLinks/externalLink35.xml"/><Relationship Id="rId46" Type="http://schemas.openxmlformats.org/officeDocument/2006/relationships/externalLink" Target="externalLinks/externalLink34.xml"/><Relationship Id="rId45" Type="http://schemas.openxmlformats.org/officeDocument/2006/relationships/externalLink" Target="externalLinks/externalLink33.xml"/><Relationship Id="rId44" Type="http://schemas.openxmlformats.org/officeDocument/2006/relationships/externalLink" Target="externalLinks/externalLink32.xml"/><Relationship Id="rId43" Type="http://schemas.openxmlformats.org/officeDocument/2006/relationships/externalLink" Target="externalLinks/externalLink31.xml"/><Relationship Id="rId42" Type="http://schemas.openxmlformats.org/officeDocument/2006/relationships/externalLink" Target="externalLinks/externalLink30.xml"/><Relationship Id="rId41" Type="http://schemas.openxmlformats.org/officeDocument/2006/relationships/externalLink" Target="externalLinks/externalLink29.xml"/><Relationship Id="rId40" Type="http://schemas.openxmlformats.org/officeDocument/2006/relationships/externalLink" Target="externalLinks/externalLink28.xml"/><Relationship Id="rId4" Type="http://schemas.openxmlformats.org/officeDocument/2006/relationships/worksheet" Target="worksheets/sheet4.xml"/><Relationship Id="rId39" Type="http://schemas.openxmlformats.org/officeDocument/2006/relationships/externalLink" Target="externalLinks/externalLink27.xml"/><Relationship Id="rId38" Type="http://schemas.openxmlformats.org/officeDocument/2006/relationships/externalLink" Target="externalLinks/externalLink26.xml"/><Relationship Id="rId37" Type="http://schemas.openxmlformats.org/officeDocument/2006/relationships/externalLink" Target="externalLinks/externalLink25.xml"/><Relationship Id="rId36" Type="http://schemas.openxmlformats.org/officeDocument/2006/relationships/externalLink" Target="externalLinks/externalLink24.xml"/><Relationship Id="rId35" Type="http://schemas.openxmlformats.org/officeDocument/2006/relationships/externalLink" Target="externalLinks/externalLink23.xml"/><Relationship Id="rId34" Type="http://schemas.openxmlformats.org/officeDocument/2006/relationships/externalLink" Target="externalLinks/externalLink22.xml"/><Relationship Id="rId33" Type="http://schemas.openxmlformats.org/officeDocument/2006/relationships/externalLink" Target="externalLinks/externalLink21.xml"/><Relationship Id="rId32" Type="http://schemas.openxmlformats.org/officeDocument/2006/relationships/externalLink" Target="externalLinks/externalLink20.xml"/><Relationship Id="rId31" Type="http://schemas.openxmlformats.org/officeDocument/2006/relationships/externalLink" Target="externalLinks/externalLink19.xml"/><Relationship Id="rId30" Type="http://schemas.openxmlformats.org/officeDocument/2006/relationships/externalLink" Target="externalLinks/externalLink18.xml"/><Relationship Id="rId3" Type="http://schemas.openxmlformats.org/officeDocument/2006/relationships/worksheet" Target="worksheets/sheet3.xml"/><Relationship Id="rId29" Type="http://schemas.openxmlformats.org/officeDocument/2006/relationships/externalLink" Target="externalLinks/externalLink17.xml"/><Relationship Id="rId28" Type="http://schemas.openxmlformats.org/officeDocument/2006/relationships/externalLink" Target="externalLinks/externalLink16.xml"/><Relationship Id="rId27" Type="http://schemas.openxmlformats.org/officeDocument/2006/relationships/externalLink" Target="externalLinks/externalLink15.xml"/><Relationship Id="rId26" Type="http://schemas.openxmlformats.org/officeDocument/2006/relationships/externalLink" Target="externalLinks/externalLink14.xml"/><Relationship Id="rId25" Type="http://schemas.openxmlformats.org/officeDocument/2006/relationships/externalLink" Target="externalLinks/externalLink13.xml"/><Relationship Id="rId24" Type="http://schemas.openxmlformats.org/officeDocument/2006/relationships/externalLink" Target="externalLinks/externalLink12.xml"/><Relationship Id="rId23" Type="http://schemas.openxmlformats.org/officeDocument/2006/relationships/externalLink" Target="externalLinks/externalLink11.xml"/><Relationship Id="rId22" Type="http://schemas.openxmlformats.org/officeDocument/2006/relationships/externalLink" Target="externalLinks/externalLink10.xml"/><Relationship Id="rId21" Type="http://schemas.openxmlformats.org/officeDocument/2006/relationships/externalLink" Target="externalLinks/externalLink9.xml"/><Relationship Id="rId20" Type="http://schemas.openxmlformats.org/officeDocument/2006/relationships/externalLink" Target="externalLinks/externalLink8.xml"/><Relationship Id="rId2" Type="http://schemas.openxmlformats.org/officeDocument/2006/relationships/worksheet" Target="worksheets/sheet2.xml"/><Relationship Id="rId19" Type="http://schemas.openxmlformats.org/officeDocument/2006/relationships/externalLink" Target="externalLinks/externalLink7.xml"/><Relationship Id="rId18" Type="http://schemas.openxmlformats.org/officeDocument/2006/relationships/externalLink" Target="externalLinks/externalLink6.xml"/><Relationship Id="rId17" Type="http://schemas.openxmlformats.org/officeDocument/2006/relationships/externalLink" Target="externalLinks/externalLink5.xml"/><Relationship Id="rId16" Type="http://schemas.openxmlformats.org/officeDocument/2006/relationships/externalLink" Target="externalLinks/externalLink4.xml"/><Relationship Id="rId15" Type="http://schemas.openxmlformats.org/officeDocument/2006/relationships/externalLink" Target="externalLinks/externalLink3.xml"/><Relationship Id="rId14" Type="http://schemas.openxmlformats.org/officeDocument/2006/relationships/externalLink" Target="externalLinks/externalLink2.xml"/><Relationship Id="rId13" Type="http://schemas.openxmlformats.org/officeDocument/2006/relationships/externalLink" Target="externalLinks/externalLink1.xml"/><Relationship Id="rId12" Type="http://schemas.openxmlformats.org/officeDocument/2006/relationships/customXml" Target="../customXml/item4.xml"/><Relationship Id="rId11" Type="http://schemas.openxmlformats.org/officeDocument/2006/relationships/customXml" Target="../customXml/item3.xml"/><Relationship Id="rId10" Type="http://schemas.openxmlformats.org/officeDocument/2006/relationships/customXml" Target="../customXml/item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219075</xdr:colOff>
      <xdr:row>6</xdr:row>
      <xdr:rowOff>0</xdr:rowOff>
    </xdr:from>
    <xdr:to>
      <xdr:col>12</xdr:col>
      <xdr:colOff>295275</xdr:colOff>
      <xdr:row>6</xdr:row>
      <xdr:rowOff>209550</xdr:rowOff>
    </xdr:to>
    <xdr:sp>
      <xdr:nvSpPr>
        <xdr:cNvPr id="25145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5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5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5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5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5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5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5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6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7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8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49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0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1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2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3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4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5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56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5"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6"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7"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8"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9"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0"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1"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2"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3"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4"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0"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1"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2"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3"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4"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5"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6"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7"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8"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9"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0"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1"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2"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3"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4"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5"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6"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7"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8"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9"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3"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4"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5"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6"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7"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8"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9"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0"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1"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2"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8"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9"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0"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1"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2"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3"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4"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5"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6"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7"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8"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9"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0"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1"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2"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3"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4"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5"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6"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7"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3"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4"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5"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6"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7"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8"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9"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0"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1"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2"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8"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9"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0"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1"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2"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3"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4"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5"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6"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7"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8"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9"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0"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1"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2"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3"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4"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5"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6"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7"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1"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2"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3"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4"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5"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6"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7"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8"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9"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0"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6"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7"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8"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9"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0"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1"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2"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3"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4"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5"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6"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7"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8"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9"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0"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1"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2"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3"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4"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5"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1"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2"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3"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4"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5"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6"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7"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8"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9"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0"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6"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7"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8"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9"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0"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1"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2"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3"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4"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5"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6"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7"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8"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9"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0"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1"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2"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3"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4"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5"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9"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0"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1"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2"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3"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4"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5"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6"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7"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8"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4"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5"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6"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7"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8"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9"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0"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1"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2"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3"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4"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5"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6"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7"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8"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9"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0"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1"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2"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3"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9"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0"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1"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2"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3"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4"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5"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6"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7"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8"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4"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5"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6"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7"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8"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9"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0"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1"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2"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3"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4"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5"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6"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7"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8"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9"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0"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1"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2"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3"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5"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6"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7"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8"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9"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0"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1"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2"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3"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4"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0"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1"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2"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3"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4"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5"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6"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7"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8"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9"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0"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1"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2"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3"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4"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5"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6"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7"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8"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9"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5"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6"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7"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8"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9"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0"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1"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2"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3"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4"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0"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1"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2"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3"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4"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5"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6"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7"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8"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9"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0"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1"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2"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3"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4"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5"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6"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7"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8"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9"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3"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4"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5"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6"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7"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8"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9"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0"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1"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2"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8"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9"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0"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1"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2"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3"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4"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5"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6"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7"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8"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9"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0"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1"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2"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3"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4"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5"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6"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7"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3"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4"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5"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6"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7"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8"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9"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0"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1"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2"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8"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9"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0"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1"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2"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3"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4"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5"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6"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7"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8"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9"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0"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1"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2"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3"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4"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5"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6"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7"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2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3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4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5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6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7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8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4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1"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2"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3"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4"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5"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6"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7"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8"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59"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0"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6"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7"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8"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69"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0"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1"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2"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3"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4"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5"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6"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7"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8"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79"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0"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1"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2"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3"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4"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5"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8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99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0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1"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2"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3"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4"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5"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6"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7"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8"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19"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0"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6"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7"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8"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29"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0"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1"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2"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3"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4"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5"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6"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7"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8"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39"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0"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1"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2"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3"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4"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5"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4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5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69"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0"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1"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2"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3"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4"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5"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6"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7"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8"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7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4"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5"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6"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7"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8"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89"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0"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1"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2"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3"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4"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5"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6"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7"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8"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099"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0"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1"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2"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3"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0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1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29"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0"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1"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2"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3"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4"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5"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6"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7"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8"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3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4"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5"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6"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7"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8"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49"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0"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1"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2"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3"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4"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5"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6"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7"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8"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59"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0"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1"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2"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3"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6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7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8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19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0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1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2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3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7"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8"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49"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0"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1"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2"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3"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4"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5"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6"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5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2"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3"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4"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5"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6"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7"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8"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69"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0"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1"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2"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3"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4"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5"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6"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7"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8"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79"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0"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1"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8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0"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1"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2"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3"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4"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5"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6"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7"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8"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299"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5"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6"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7"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8"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09"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0"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1"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2"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3"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4"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1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0"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1"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2"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3"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4"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5"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6"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7"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8"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29"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0"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1"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2"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3"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4"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5"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6"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7"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8"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39"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4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5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5"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6"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7"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8"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69"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0"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1"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2"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3"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4"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7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0"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1"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2"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3"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4"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5"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6"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7"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8"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89"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0"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1"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2"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3"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4"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5"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6"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7"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8"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399"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8"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09"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0"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1"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2"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3"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4"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5"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6"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7"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1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3"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4"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5"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6"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7"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8"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29"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0"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1"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2"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8"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39"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0"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1"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2"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3"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4"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5"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6"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7"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8"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49"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0"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1"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2"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3"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4"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5"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6"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7"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5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6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7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3"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4"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5"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6"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7"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8"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89"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0"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1"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2"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8"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499"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0"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1"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2"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3"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4"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5"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6"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7"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8"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09"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0"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1"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2"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3"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4"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5"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6"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7"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1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6"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7"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8"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29"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0"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1"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2"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3"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4"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5"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3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1"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2"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3"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4"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5"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6"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7"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8"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49"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0"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6"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7"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8"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59"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0"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1"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2"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3"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4"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5"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6"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7"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8"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69"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0"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1"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2"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3"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4"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5"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7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8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59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1"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2"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3"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4"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5"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6"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7"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8"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09"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0"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6"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7"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8"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19"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0"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1"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2"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3"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4"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5"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6"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7"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8"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29"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0"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1"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2"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3"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4"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5"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3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4"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5"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6"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7"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8"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49"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0"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1"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2"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3"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59"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0"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1"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2"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3"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4"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5"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6"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7"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8"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6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4"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5"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6"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7"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8"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79"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0"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1"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2"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3"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4"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5"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6"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7"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8"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89"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0"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1"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2"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3"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69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0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19" name="Text Box 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0" name="Text Box 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1" name="Text Box 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2" name="Text Box 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3" name="Text Box 1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4" name="Text Box 1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5" name="Text Box 1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6" name="Text Box 1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7" name="Text Box 1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8" name="Text Box 1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2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4" name="Text Box 2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5" name="Text Box 2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6" name="Text Box 2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7" name="Text Box 2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8" name="Text Box 2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39" name="Text Box 2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0" name="Text Box 2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1" name="Text Box 2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2" name="Text Box 2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3" name="Text Box 3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4" name="Text Box 3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5" name="Text Box 3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6" name="Text Box 3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7" name="Text Box 3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8" name="Text Box 3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49" name="Text Box 3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0" name="Text Box 3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1" name="Text Box 3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2" name="Text Box 3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3" name="Text Box 4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5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2" name="Text Box 19"/>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3" name="Text Box 20"/>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4" name="Text Box 1"/>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5" name="Text Box 2"/>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6" name="Text Box 3"/>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7" name="Text Box 4"/>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8" name="Text Box 5"/>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69" name="Text Box 16"/>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70" name="Text Box 17"/>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219075</xdr:colOff>
      <xdr:row>6</xdr:row>
      <xdr:rowOff>0</xdr:rowOff>
    </xdr:from>
    <xdr:to>
      <xdr:col>12</xdr:col>
      <xdr:colOff>295275</xdr:colOff>
      <xdr:row>6</xdr:row>
      <xdr:rowOff>209550</xdr:rowOff>
    </xdr:to>
    <xdr:sp>
      <xdr:nvSpPr>
        <xdr:cNvPr id="1771" name="Text Box 18"/>
        <xdr:cNvSpPr txBox="1">
          <a:spLocks noChangeArrowheads="1"/>
        </xdr:cNvSpPr>
      </xdr:nvSpPr>
      <xdr:spPr>
        <a:xfrm>
          <a:off x="8652510" y="35471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157480</xdr:colOff>
      <xdr:row>5</xdr:row>
      <xdr:rowOff>354965</xdr:rowOff>
    </xdr:from>
    <xdr:to>
      <xdr:col>15</xdr:col>
      <xdr:colOff>481330</xdr:colOff>
      <xdr:row>5</xdr:row>
      <xdr:rowOff>659765</xdr:rowOff>
    </xdr:to>
    <xdr:pic>
      <xdr:nvPicPr>
        <xdr:cNvPr id="1772" name="图片 1771" descr="https://wps-static-pro.ding.zj.gov.cn/shapes%2FV2ca76342e0fbf49af9cd38a09abde55ab%2F58a9d5a47fb43797ed36c3d06a2a3c6f74d1bd6d?Expires=1632912390&amp;OSSAccessKeyId=l6waoSYxdAHjrE3N&amp;Signature=LZ6hQiVbcVeu%2FIeVItbm0qC4Ofw%3D"/>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008235" y="2797175"/>
          <a:ext cx="3238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149860</xdr:colOff>
      <xdr:row>6</xdr:row>
      <xdr:rowOff>276225</xdr:rowOff>
    </xdr:from>
    <xdr:to>
      <xdr:col>15</xdr:col>
      <xdr:colOff>483235</xdr:colOff>
      <xdr:row>6</xdr:row>
      <xdr:rowOff>580390</xdr:rowOff>
    </xdr:to>
    <xdr:pic>
      <xdr:nvPicPr>
        <xdr:cNvPr id="1773" name="图片 177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00615" y="382333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181610</xdr:colOff>
      <xdr:row>8</xdr:row>
      <xdr:rowOff>327025</xdr:rowOff>
    </xdr:from>
    <xdr:to>
      <xdr:col>15</xdr:col>
      <xdr:colOff>514985</xdr:colOff>
      <xdr:row>8</xdr:row>
      <xdr:rowOff>631190</xdr:rowOff>
    </xdr:to>
    <xdr:pic>
      <xdr:nvPicPr>
        <xdr:cNvPr id="1777" name="图片 177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32365" y="613537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171450</xdr:colOff>
      <xdr:row>4</xdr:row>
      <xdr:rowOff>466725</xdr:rowOff>
    </xdr:from>
    <xdr:to>
      <xdr:col>15</xdr:col>
      <xdr:colOff>504825</xdr:colOff>
      <xdr:row>4</xdr:row>
      <xdr:rowOff>770890</xdr:rowOff>
    </xdr:to>
    <xdr:pic>
      <xdr:nvPicPr>
        <xdr:cNvPr id="1778" name="图片 1777"/>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22205" y="167640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160655</xdr:colOff>
      <xdr:row>7</xdr:row>
      <xdr:rowOff>558165</xdr:rowOff>
    </xdr:from>
    <xdr:to>
      <xdr:col>15</xdr:col>
      <xdr:colOff>484505</xdr:colOff>
      <xdr:row>7</xdr:row>
      <xdr:rowOff>862965</xdr:rowOff>
    </xdr:to>
    <xdr:pic>
      <xdr:nvPicPr>
        <xdr:cNvPr id="1779" name="图片 1778" descr="https://wps-static-pro.ding.zj.gov.cn/shapes%2FV2ca76342e0fbf49af9cd38a09abde55ab%2F58a9d5a47fb43797ed36c3d06a2a3c6f74d1bd6d?Expires=1632912390&amp;OSSAccessKeyId=l6waoSYxdAHjrE3N&amp;Signature=LZ6hQiVbcVeu%2FIeVItbm0qC4Ofw%3D"/>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011410" y="4867275"/>
          <a:ext cx="3238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175260</xdr:colOff>
      <xdr:row>9</xdr:row>
      <xdr:rowOff>320675</xdr:rowOff>
    </xdr:from>
    <xdr:to>
      <xdr:col>15</xdr:col>
      <xdr:colOff>508635</xdr:colOff>
      <xdr:row>9</xdr:row>
      <xdr:rowOff>624840</xdr:rowOff>
    </xdr:to>
    <xdr:pic>
      <xdr:nvPicPr>
        <xdr:cNvPr id="1780" name="图片 177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26015" y="698055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161925</xdr:colOff>
      <xdr:row>10</xdr:row>
      <xdr:rowOff>327660</xdr:rowOff>
    </xdr:from>
    <xdr:to>
      <xdr:col>15</xdr:col>
      <xdr:colOff>495300</xdr:colOff>
      <xdr:row>10</xdr:row>
      <xdr:rowOff>631825</xdr:rowOff>
    </xdr:to>
    <xdr:pic>
      <xdr:nvPicPr>
        <xdr:cNvPr id="1781" name="图片 178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12680" y="787717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212725</xdr:colOff>
      <xdr:row>11</xdr:row>
      <xdr:rowOff>254635</xdr:rowOff>
    </xdr:from>
    <xdr:to>
      <xdr:col>15</xdr:col>
      <xdr:colOff>546100</xdr:colOff>
      <xdr:row>11</xdr:row>
      <xdr:rowOff>558800</xdr:rowOff>
    </xdr:to>
    <xdr:pic>
      <xdr:nvPicPr>
        <xdr:cNvPr id="1782" name="图片 178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63480" y="865759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180975</xdr:colOff>
      <xdr:row>12</xdr:row>
      <xdr:rowOff>356235</xdr:rowOff>
    </xdr:from>
    <xdr:to>
      <xdr:col>15</xdr:col>
      <xdr:colOff>514350</xdr:colOff>
      <xdr:row>12</xdr:row>
      <xdr:rowOff>660400</xdr:rowOff>
    </xdr:to>
    <xdr:pic>
      <xdr:nvPicPr>
        <xdr:cNvPr id="1783" name="图片 178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31730" y="945832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200025</xdr:colOff>
      <xdr:row>13</xdr:row>
      <xdr:rowOff>320040</xdr:rowOff>
    </xdr:from>
    <xdr:to>
      <xdr:col>15</xdr:col>
      <xdr:colOff>533400</xdr:colOff>
      <xdr:row>13</xdr:row>
      <xdr:rowOff>624205</xdr:rowOff>
    </xdr:to>
    <xdr:pic>
      <xdr:nvPicPr>
        <xdr:cNvPr id="1784" name="图片 1783"/>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50780" y="1032319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180975</xdr:colOff>
      <xdr:row>14</xdr:row>
      <xdr:rowOff>605790</xdr:rowOff>
    </xdr:from>
    <xdr:to>
      <xdr:col>15</xdr:col>
      <xdr:colOff>514350</xdr:colOff>
      <xdr:row>14</xdr:row>
      <xdr:rowOff>909955</xdr:rowOff>
    </xdr:to>
    <xdr:pic>
      <xdr:nvPicPr>
        <xdr:cNvPr id="1785" name="图片 1784"/>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31730" y="1147000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200025</xdr:colOff>
      <xdr:row>15</xdr:row>
      <xdr:rowOff>438150</xdr:rowOff>
    </xdr:from>
    <xdr:to>
      <xdr:col>15</xdr:col>
      <xdr:colOff>533400</xdr:colOff>
      <xdr:row>15</xdr:row>
      <xdr:rowOff>742315</xdr:rowOff>
    </xdr:to>
    <xdr:pic>
      <xdr:nvPicPr>
        <xdr:cNvPr id="1786" name="图片 1785"/>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50780" y="1282636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200025</xdr:colOff>
      <xdr:row>16</xdr:row>
      <xdr:rowOff>228600</xdr:rowOff>
    </xdr:from>
    <xdr:to>
      <xdr:col>15</xdr:col>
      <xdr:colOff>533400</xdr:colOff>
      <xdr:row>16</xdr:row>
      <xdr:rowOff>532765</xdr:rowOff>
    </xdr:to>
    <xdr:pic>
      <xdr:nvPicPr>
        <xdr:cNvPr id="1787" name="图片 178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50780" y="1365885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171450</xdr:colOff>
      <xdr:row>17</xdr:row>
      <xdr:rowOff>432435</xdr:rowOff>
    </xdr:from>
    <xdr:to>
      <xdr:col>15</xdr:col>
      <xdr:colOff>504825</xdr:colOff>
      <xdr:row>17</xdr:row>
      <xdr:rowOff>736600</xdr:rowOff>
    </xdr:to>
    <xdr:pic>
      <xdr:nvPicPr>
        <xdr:cNvPr id="1788" name="图片 1787"/>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22205" y="1454848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180975</xdr:colOff>
      <xdr:row>18</xdr:row>
      <xdr:rowOff>299085</xdr:rowOff>
    </xdr:from>
    <xdr:to>
      <xdr:col>15</xdr:col>
      <xdr:colOff>514350</xdr:colOff>
      <xdr:row>18</xdr:row>
      <xdr:rowOff>603250</xdr:rowOff>
    </xdr:to>
    <xdr:pic>
      <xdr:nvPicPr>
        <xdr:cNvPr id="1789" name="图片 178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31730" y="1552003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180975</xdr:colOff>
      <xdr:row>19</xdr:row>
      <xdr:rowOff>260985</xdr:rowOff>
    </xdr:from>
    <xdr:to>
      <xdr:col>15</xdr:col>
      <xdr:colOff>514350</xdr:colOff>
      <xdr:row>19</xdr:row>
      <xdr:rowOff>565150</xdr:rowOff>
    </xdr:to>
    <xdr:pic>
      <xdr:nvPicPr>
        <xdr:cNvPr id="1790" name="图片 178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031730" y="1629537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219075</xdr:colOff>
      <xdr:row>19</xdr:row>
      <xdr:rowOff>0</xdr:rowOff>
    </xdr:from>
    <xdr:to>
      <xdr:col>15</xdr:col>
      <xdr:colOff>295275</xdr:colOff>
      <xdr:row>19</xdr:row>
      <xdr:rowOff>219075</xdr:rowOff>
    </xdr:to>
    <xdr:sp>
      <xdr:nvSpPr>
        <xdr:cNvPr id="253717"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18"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19"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0"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1"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2"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3"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4"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5"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6"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7"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8"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29"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0"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1"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2"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3"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4"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5"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6"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7"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8"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39"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0"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1"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2"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3"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4"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5"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6"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7"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8"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49"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0"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1"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2"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3"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4"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5"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6"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7"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8"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59"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0"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1"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2"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3"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4"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5"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6"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7"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8"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69"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0"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1"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2"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3"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4"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5"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6"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7"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8"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79"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0"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1"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2"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3"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4"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5"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6"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7"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8"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89"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0"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1"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2"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3"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4"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5"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6"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7"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8"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799"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0"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1"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2"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3"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4"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5"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6"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7"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8"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09"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0"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1"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2"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3"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4"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5"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6"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7"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8"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19"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0"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1"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2"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3"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4"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5"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6"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7"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8"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29"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30"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31"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32"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33"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34"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35"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36"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55"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56"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57"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58"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59"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0"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1"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2"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3"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4"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5"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6"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7"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8"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69"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0"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1"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2"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3"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4"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5"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6"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7"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8"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79"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0"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1"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2"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3"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4"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5"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6"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7"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8"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89"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0"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1"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2"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3"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4"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5"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6"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7"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8"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899"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0"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1"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2"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3"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4"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5"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6"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7"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8"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09"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0"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1"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2"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3"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4"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5"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6"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7"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8"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19"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0"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1"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2"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3"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4"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5"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6"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7"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8"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29"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0"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1"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2"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3"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4"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5"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6"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7"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8"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39"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0"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1"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2"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3"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4"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5"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6"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7"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8"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49"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50"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951"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48"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49"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0"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5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6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07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5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6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9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0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1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2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2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2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2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2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2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2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5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6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7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2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3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4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4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9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0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1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2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3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4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5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6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7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8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59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0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1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2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3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4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5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6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7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8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69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0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1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2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72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2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3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4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5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6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7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8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79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0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1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2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3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4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84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4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5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6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7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8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89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0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1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2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3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4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5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6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96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6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7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8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99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0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1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2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3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4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5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6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7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8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09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0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1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2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3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4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5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6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7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8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19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20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20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0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1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2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3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4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5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6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7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8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29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0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1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2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32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2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3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4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5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6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7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8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39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0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1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2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3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4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44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4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5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6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7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8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49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0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1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2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3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4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5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6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7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8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59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0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1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7"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8"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29"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0"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1"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2"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3"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4"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5"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6"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3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2"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3"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4"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5"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6"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7"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8"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49"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0"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1"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2"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3"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4"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5"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6"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7"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8"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59"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0"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1"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6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3"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4"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5"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6"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7"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8"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79"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80"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681"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8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69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0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1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2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3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7"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8"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49"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0"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1"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2"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3"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4"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5"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6"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5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2"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3"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4"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5"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6"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7"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8"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69"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0"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1"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2"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3"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4"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5"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6"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7"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8"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79"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0"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1"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8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2"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3"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4"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5"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6"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7"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8"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799"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800"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801"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0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1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2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3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4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5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7"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8"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69"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0"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1"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2"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3"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4"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5"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6"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7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2"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3"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4"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5"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6"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7"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8"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89"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0"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1"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2"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3"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4"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5"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6"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7"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8"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899"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0"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1"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09"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0"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1"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2"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3"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4"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5"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6"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7"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1918"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122"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6"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7"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8"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49"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0"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1"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2"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3"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4"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5"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5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1"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2"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3"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9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6"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7"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8"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09"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0"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1"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6"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7"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8"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9"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0"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4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5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6"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7"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8"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69"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0"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1"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2"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3"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4"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5"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7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1"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2"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3"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4"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5"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6"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7"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8"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89"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0"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1"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2"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3"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4"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5"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6"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7"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8"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99"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0"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0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1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6"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7"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8"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29"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0"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1"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2"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3"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4"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5"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3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1"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2"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3"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4"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5"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6"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7"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8"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49"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0"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1"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2"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3"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4"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5"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6"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7"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8"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59"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0"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6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1"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2"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3"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4"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5"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6"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7"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8"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79"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480"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481"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1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2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3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4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5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6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7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8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199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0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1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2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03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38"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39"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0"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1"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2"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3"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4"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5"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6"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7"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48"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5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6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7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8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09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3"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4"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5"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6"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7"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8"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09"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1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2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3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4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15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5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5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6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7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8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19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0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1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2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3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4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5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6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7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8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29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0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1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2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3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4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5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6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7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8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39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39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39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0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1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2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3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4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5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6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7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8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49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0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51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1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1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3"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4"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5"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6"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7"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8"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29"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3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4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5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6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7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3"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4"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5"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6"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7"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8"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89"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59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0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1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2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63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3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3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4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5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6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7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8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69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0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1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2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3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4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5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6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7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8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79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0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1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2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3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4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5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6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287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7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7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8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89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0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1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2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3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4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5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6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7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8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299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99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299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3"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4"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5"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6"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7"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8"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09"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1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2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3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4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5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3"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4"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5"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6"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7"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8"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69"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7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8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09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0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11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1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1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2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3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4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5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6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7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8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19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0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1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2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3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4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5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6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7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8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29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3" name="Text Box 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4" name="Text Box 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5" name="Text Box 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6" name="Text Box 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7" name="Text Box 1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8" name="Text Box 1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09" name="Text Box 1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0" name="Text Box 1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1" name="Text Box 1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2" name="Text Box 1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8" name="Text Box 2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19" name="Text Box 2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0" name="Text Box 2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1" name="Text Box 2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2" name="Text Box 2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3" name="Text Box 2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4" name="Text Box 2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5" name="Text Box 2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6" name="Text Box 2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7" name="Text Box 3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8" name="Text Box 3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29" name="Text Box 3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0" name="Text Box 3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1" name="Text Box 3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2" name="Text Box 3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3" name="Text Box 3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4" name="Text Box 3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5" name="Text Box 3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6" name="Text Box 3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7" name="Text Box 4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3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8" name="Text Box 1"/>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49" name="Text Box 2"/>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0" name="Text Box 3"/>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1" name="Text Box 4"/>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2" name="Text Box 5"/>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3" name="Text Box 16"/>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4" name="Text Box 17"/>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5" name="Text Box 18"/>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6" name="Text Box 19"/>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295275</xdr:colOff>
      <xdr:row>19</xdr:row>
      <xdr:rowOff>219075</xdr:rowOff>
    </xdr:to>
    <xdr:sp>
      <xdr:nvSpPr>
        <xdr:cNvPr id="3357" name="Text Box 20"/>
        <xdr:cNvSpPr txBox="1">
          <a:spLocks noChangeArrowheads="1"/>
        </xdr:cNvSpPr>
      </xdr:nvSpPr>
      <xdr:spPr>
        <a:xfrm>
          <a:off x="9044305" y="1748218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5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5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6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7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8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39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0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1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3" name="Text Box 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4" name="Text Box 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5" name="Text Box 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6" name="Text Box 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7" name="Text Box 1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8" name="Text Box 1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29" name="Text Box 1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0" name="Text Box 1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1" name="Text Box 1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2" name="Text Box 1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8" name="Text Box 2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39" name="Text Box 2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0" name="Text Box 2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1" name="Text Box 2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2" name="Text Box 2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3" name="Text Box 2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4" name="Text Box 2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5" name="Text Box 2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6" name="Text Box 2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7" name="Text Box 3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8" name="Text Box 3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49" name="Text Box 3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0" name="Text Box 3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1" name="Text Box 3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2" name="Text Box 3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3" name="Text Box 3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4" name="Text Box 3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5" name="Text Box 3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6" name="Text Box 3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7" name="Text Box 4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5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8" name="Text Box 1"/>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69" name="Text Box 2"/>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0" name="Text Box 3"/>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1" name="Text Box 4"/>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2" name="Text Box 5"/>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3" name="Text Box 16"/>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4" name="Text Box 17"/>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5" name="Text Box 18"/>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6" name="Text Box 19"/>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19</xdr:row>
      <xdr:rowOff>0</xdr:rowOff>
    </xdr:from>
    <xdr:to>
      <xdr:col>15</xdr:col>
      <xdr:colOff>294640</xdr:colOff>
      <xdr:row>19</xdr:row>
      <xdr:rowOff>218440</xdr:rowOff>
    </xdr:to>
    <xdr:sp>
      <xdr:nvSpPr>
        <xdr:cNvPr id="3477" name="Text Box 20"/>
        <xdr:cNvSpPr txBox="1"/>
      </xdr:nvSpPr>
      <xdr:spPr>
        <a:xfrm>
          <a:off x="9044305" y="17482185"/>
          <a:ext cx="75565" cy="218440"/>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7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7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3"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4"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5"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6"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7"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8"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89"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49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0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1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2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3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3" name="Text Box 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4" name="Text Box 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5" name="Text Box 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6" name="Text Box 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7" name="Text Box 1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8" name="Text Box 1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49" name="Text Box 1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0" name="Text Box 1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1" name="Text Box 1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2" name="Text Box 1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8" name="Text Box 2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59" name="Text Box 2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0" name="Text Box 2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1" name="Text Box 2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2" name="Text Box 2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3" name="Text Box 2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4" name="Text Box 2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5" name="Text Box 2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6" name="Text Box 2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7" name="Text Box 3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8" name="Text Box 3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69" name="Text Box 3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0" name="Text Box 3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1" name="Text Box 3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2" name="Text Box 3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3" name="Text Box 3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4" name="Text Box 3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5" name="Text Box 3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6" name="Text Box 3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7" name="Text Box 4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7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4" name="Text Box 17"/>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5" name="Text Box 18"/>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6" name="Text Box 19"/>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7" name="Text Box 20"/>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8" name="Text Box 1"/>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89" name="Text Box 2"/>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90" name="Text Box 3"/>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91" name="Text Box 4"/>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92" name="Text Box 5"/>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93" name="Text Box 16"/>
        <xdr:cNvSpPr txBox="1"/>
      </xdr:nvSpPr>
      <xdr:spPr>
        <a:xfrm>
          <a:off x="9044305" y="19095720"/>
          <a:ext cx="77470" cy="219075"/>
        </a:xfrm>
        <a:prstGeom prst="rect">
          <a:avLst/>
        </a:prstGeom>
        <a:noFill/>
        <a:ln w="9525">
          <a:noFill/>
        </a:ln>
      </xdr:spPr>
    </xdr:sp>
    <xdr:clientData/>
  </xdr:twoCellAnchor>
  <xdr:twoCellAnchor editAs="oneCell">
    <xdr:from>
      <xdr:col>15</xdr:col>
      <xdr:colOff>219075</xdr:colOff>
      <xdr:row>20</xdr:row>
      <xdr:rowOff>0</xdr:rowOff>
    </xdr:from>
    <xdr:to>
      <xdr:col>15</xdr:col>
      <xdr:colOff>296545</xdr:colOff>
      <xdr:row>20</xdr:row>
      <xdr:rowOff>219075</xdr:rowOff>
    </xdr:to>
    <xdr:sp>
      <xdr:nvSpPr>
        <xdr:cNvPr id="3594" name="Text Box 17"/>
        <xdr:cNvSpPr txBox="1"/>
      </xdr:nvSpPr>
      <xdr:spPr>
        <a:xfrm>
          <a:off x="9044305" y="19095720"/>
          <a:ext cx="77470" cy="219075"/>
        </a:xfrm>
        <a:prstGeom prst="rect">
          <a:avLst/>
        </a:prstGeom>
        <a:noFill/>
        <a:ln w="9525">
          <a:noFill/>
        </a:ln>
      </xdr:spPr>
    </xdr:sp>
    <xdr:clientData/>
  </xdr:twoCellAnchor>
  <xdr:twoCellAnchor editAs="oneCell">
    <xdr:from>
      <xdr:col>18</xdr:col>
      <xdr:colOff>186690</xdr:colOff>
      <xdr:row>4</xdr:row>
      <xdr:rowOff>397510</xdr:rowOff>
    </xdr:from>
    <xdr:to>
      <xdr:col>18</xdr:col>
      <xdr:colOff>520065</xdr:colOff>
      <xdr:row>4</xdr:row>
      <xdr:rowOff>701675</xdr:rowOff>
    </xdr:to>
    <xdr:pic>
      <xdr:nvPicPr>
        <xdr:cNvPr id="3595" name="图片 359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13060" y="180721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208915</xdr:colOff>
      <xdr:row>5</xdr:row>
      <xdr:rowOff>789305</xdr:rowOff>
    </xdr:from>
    <xdr:to>
      <xdr:col>18</xdr:col>
      <xdr:colOff>542290</xdr:colOff>
      <xdr:row>5</xdr:row>
      <xdr:rowOff>1093470</xdr:rowOff>
    </xdr:to>
    <xdr:pic>
      <xdr:nvPicPr>
        <xdr:cNvPr id="3596" name="图片 3595"/>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35285" y="332867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200660</xdr:colOff>
      <xdr:row>6</xdr:row>
      <xdr:rowOff>488315</xdr:rowOff>
    </xdr:from>
    <xdr:to>
      <xdr:col>18</xdr:col>
      <xdr:colOff>524510</xdr:colOff>
      <xdr:row>6</xdr:row>
      <xdr:rowOff>793115</xdr:rowOff>
    </xdr:to>
    <xdr:pic>
      <xdr:nvPicPr>
        <xdr:cNvPr id="3597" name="图片 3596" descr="https://wps-static-pro.ding.zj.gov.cn/shapes%2FV2ca76342e0fbf49af9cd38a09abde55ab%2F58a9d5a47fb43797ed36c3d06a2a3c6f74d1bd6d?Expires=1632912390&amp;OSSAccessKeyId=l6waoSYxdAHjrE3N&amp;Signature=LZ6hQiVbcVeu%2FIeVItbm0qC4Ofw%3D"/>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527030" y="4984115"/>
          <a:ext cx="3238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156845</xdr:colOff>
      <xdr:row>7</xdr:row>
      <xdr:rowOff>591185</xdr:rowOff>
    </xdr:from>
    <xdr:to>
      <xdr:col>18</xdr:col>
      <xdr:colOff>490220</xdr:colOff>
      <xdr:row>7</xdr:row>
      <xdr:rowOff>895350</xdr:rowOff>
    </xdr:to>
    <xdr:pic>
      <xdr:nvPicPr>
        <xdr:cNvPr id="3598" name="图片 3597"/>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483215" y="635762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193675</xdr:colOff>
      <xdr:row>8</xdr:row>
      <xdr:rowOff>325755</xdr:rowOff>
    </xdr:from>
    <xdr:to>
      <xdr:col>18</xdr:col>
      <xdr:colOff>527050</xdr:colOff>
      <xdr:row>8</xdr:row>
      <xdr:rowOff>629920</xdr:rowOff>
    </xdr:to>
    <xdr:pic>
      <xdr:nvPicPr>
        <xdr:cNvPr id="3599" name="图片 3598"/>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0045" y="732472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208280</xdr:colOff>
      <xdr:row>9</xdr:row>
      <xdr:rowOff>262255</xdr:rowOff>
    </xdr:from>
    <xdr:to>
      <xdr:col>18</xdr:col>
      <xdr:colOff>541655</xdr:colOff>
      <xdr:row>9</xdr:row>
      <xdr:rowOff>566420</xdr:rowOff>
    </xdr:to>
    <xdr:pic>
      <xdr:nvPicPr>
        <xdr:cNvPr id="3600" name="图片 3599"/>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34650" y="811276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212090</xdr:colOff>
      <xdr:row>10</xdr:row>
      <xdr:rowOff>243840</xdr:rowOff>
    </xdr:from>
    <xdr:to>
      <xdr:col>18</xdr:col>
      <xdr:colOff>545465</xdr:colOff>
      <xdr:row>10</xdr:row>
      <xdr:rowOff>548005</xdr:rowOff>
    </xdr:to>
    <xdr:pic>
      <xdr:nvPicPr>
        <xdr:cNvPr id="3601" name="图片 360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38460" y="886968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171450</xdr:colOff>
      <xdr:row>11</xdr:row>
      <xdr:rowOff>438150</xdr:rowOff>
    </xdr:from>
    <xdr:to>
      <xdr:col>18</xdr:col>
      <xdr:colOff>504825</xdr:colOff>
      <xdr:row>11</xdr:row>
      <xdr:rowOff>742315</xdr:rowOff>
    </xdr:to>
    <xdr:pic>
      <xdr:nvPicPr>
        <xdr:cNvPr id="3602" name="图片 360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497820" y="982599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186055</xdr:colOff>
      <xdr:row>12</xdr:row>
      <xdr:rowOff>463550</xdr:rowOff>
    </xdr:from>
    <xdr:to>
      <xdr:col>18</xdr:col>
      <xdr:colOff>519430</xdr:colOff>
      <xdr:row>12</xdr:row>
      <xdr:rowOff>767715</xdr:rowOff>
    </xdr:to>
    <xdr:pic>
      <xdr:nvPicPr>
        <xdr:cNvPr id="3603" name="图片 360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12425" y="1089342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201295</xdr:colOff>
      <xdr:row>13</xdr:row>
      <xdr:rowOff>253365</xdr:rowOff>
    </xdr:from>
    <xdr:to>
      <xdr:col>18</xdr:col>
      <xdr:colOff>534670</xdr:colOff>
      <xdr:row>13</xdr:row>
      <xdr:rowOff>557530</xdr:rowOff>
    </xdr:to>
    <xdr:pic>
      <xdr:nvPicPr>
        <xdr:cNvPr id="3604" name="图片 360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7665" y="1180147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193675</xdr:colOff>
      <xdr:row>14</xdr:row>
      <xdr:rowOff>288925</xdr:rowOff>
    </xdr:from>
    <xdr:to>
      <xdr:col>18</xdr:col>
      <xdr:colOff>527050</xdr:colOff>
      <xdr:row>14</xdr:row>
      <xdr:rowOff>593090</xdr:rowOff>
    </xdr:to>
    <xdr:pic>
      <xdr:nvPicPr>
        <xdr:cNvPr id="3605" name="图片 360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0045" y="1259903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180975</xdr:colOff>
      <xdr:row>15</xdr:row>
      <xdr:rowOff>582295</xdr:rowOff>
    </xdr:from>
    <xdr:to>
      <xdr:col>18</xdr:col>
      <xdr:colOff>514350</xdr:colOff>
      <xdr:row>15</xdr:row>
      <xdr:rowOff>886460</xdr:rowOff>
    </xdr:to>
    <xdr:pic>
      <xdr:nvPicPr>
        <xdr:cNvPr id="3606" name="图片 3605"/>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07345" y="1369250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184150</xdr:colOff>
      <xdr:row>16</xdr:row>
      <xdr:rowOff>204470</xdr:rowOff>
    </xdr:from>
    <xdr:to>
      <xdr:col>18</xdr:col>
      <xdr:colOff>517525</xdr:colOff>
      <xdr:row>16</xdr:row>
      <xdr:rowOff>508635</xdr:rowOff>
    </xdr:to>
    <xdr:pic>
      <xdr:nvPicPr>
        <xdr:cNvPr id="3607" name="图片 3606"/>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10520" y="1476248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176530</xdr:colOff>
      <xdr:row>17</xdr:row>
      <xdr:rowOff>476885</xdr:rowOff>
    </xdr:from>
    <xdr:to>
      <xdr:col>18</xdr:col>
      <xdr:colOff>509905</xdr:colOff>
      <xdr:row>17</xdr:row>
      <xdr:rowOff>781050</xdr:rowOff>
    </xdr:to>
    <xdr:pic>
      <xdr:nvPicPr>
        <xdr:cNvPr id="3608" name="图片 3607"/>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02900" y="1571117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194945</xdr:colOff>
      <xdr:row>19</xdr:row>
      <xdr:rowOff>685165</xdr:rowOff>
    </xdr:from>
    <xdr:to>
      <xdr:col>18</xdr:col>
      <xdr:colOff>528320</xdr:colOff>
      <xdr:row>19</xdr:row>
      <xdr:rowOff>989330</xdr:rowOff>
    </xdr:to>
    <xdr:pic>
      <xdr:nvPicPr>
        <xdr:cNvPr id="3610" name="图片 3609"/>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1315" y="1816735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176530</xdr:colOff>
      <xdr:row>20</xdr:row>
      <xdr:rowOff>464185</xdr:rowOff>
    </xdr:from>
    <xdr:to>
      <xdr:col>18</xdr:col>
      <xdr:colOff>509905</xdr:colOff>
      <xdr:row>20</xdr:row>
      <xdr:rowOff>768350</xdr:rowOff>
    </xdr:to>
    <xdr:pic>
      <xdr:nvPicPr>
        <xdr:cNvPr id="3611" name="图片 361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02900" y="1955990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180340</xdr:colOff>
      <xdr:row>21</xdr:row>
      <xdr:rowOff>882015</xdr:rowOff>
    </xdr:from>
    <xdr:to>
      <xdr:col>18</xdr:col>
      <xdr:colOff>513715</xdr:colOff>
      <xdr:row>21</xdr:row>
      <xdr:rowOff>1186180</xdr:rowOff>
    </xdr:to>
    <xdr:pic>
      <xdr:nvPicPr>
        <xdr:cNvPr id="3612" name="图片 361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06710" y="2108263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139700</xdr:colOff>
      <xdr:row>22</xdr:row>
      <xdr:rowOff>459740</xdr:rowOff>
    </xdr:from>
    <xdr:to>
      <xdr:col>18</xdr:col>
      <xdr:colOff>473075</xdr:colOff>
      <xdr:row>22</xdr:row>
      <xdr:rowOff>763905</xdr:rowOff>
    </xdr:to>
    <xdr:pic>
      <xdr:nvPicPr>
        <xdr:cNvPr id="3613" name="图片 361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466070" y="2266632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177165</xdr:colOff>
      <xdr:row>23</xdr:row>
      <xdr:rowOff>339725</xdr:rowOff>
    </xdr:from>
    <xdr:to>
      <xdr:col>18</xdr:col>
      <xdr:colOff>510540</xdr:colOff>
      <xdr:row>23</xdr:row>
      <xdr:rowOff>643890</xdr:rowOff>
    </xdr:to>
    <xdr:pic>
      <xdr:nvPicPr>
        <xdr:cNvPr id="3614" name="图片 361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03535" y="2371407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203200</xdr:colOff>
      <xdr:row>24</xdr:row>
      <xdr:rowOff>443865</xdr:rowOff>
    </xdr:from>
    <xdr:to>
      <xdr:col>18</xdr:col>
      <xdr:colOff>536575</xdr:colOff>
      <xdr:row>24</xdr:row>
      <xdr:rowOff>748030</xdr:rowOff>
    </xdr:to>
    <xdr:pic>
      <xdr:nvPicPr>
        <xdr:cNvPr id="3615" name="图片 361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9570" y="2471928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206375</xdr:colOff>
      <xdr:row>25</xdr:row>
      <xdr:rowOff>379730</xdr:rowOff>
    </xdr:from>
    <xdr:to>
      <xdr:col>18</xdr:col>
      <xdr:colOff>539750</xdr:colOff>
      <xdr:row>25</xdr:row>
      <xdr:rowOff>683895</xdr:rowOff>
    </xdr:to>
    <xdr:pic>
      <xdr:nvPicPr>
        <xdr:cNvPr id="3616" name="图片 3615"/>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32745" y="2578481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198755</xdr:colOff>
      <xdr:row>26</xdr:row>
      <xdr:rowOff>271145</xdr:rowOff>
    </xdr:from>
    <xdr:to>
      <xdr:col>18</xdr:col>
      <xdr:colOff>532130</xdr:colOff>
      <xdr:row>26</xdr:row>
      <xdr:rowOff>575310</xdr:rowOff>
    </xdr:to>
    <xdr:pic>
      <xdr:nvPicPr>
        <xdr:cNvPr id="3617" name="图片 3616"/>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5125" y="2666682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191135</xdr:colOff>
      <xdr:row>27</xdr:row>
      <xdr:rowOff>509905</xdr:rowOff>
    </xdr:from>
    <xdr:to>
      <xdr:col>18</xdr:col>
      <xdr:colOff>524510</xdr:colOff>
      <xdr:row>27</xdr:row>
      <xdr:rowOff>814070</xdr:rowOff>
    </xdr:to>
    <xdr:pic>
      <xdr:nvPicPr>
        <xdr:cNvPr id="3618" name="图片 3617"/>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17505" y="2762948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183515</xdr:colOff>
      <xdr:row>28</xdr:row>
      <xdr:rowOff>591820</xdr:rowOff>
    </xdr:from>
    <xdr:to>
      <xdr:col>18</xdr:col>
      <xdr:colOff>516890</xdr:colOff>
      <xdr:row>28</xdr:row>
      <xdr:rowOff>895985</xdr:rowOff>
    </xdr:to>
    <xdr:pic>
      <xdr:nvPicPr>
        <xdr:cNvPr id="3619" name="图片 3618"/>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09885" y="2894393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210185</xdr:colOff>
      <xdr:row>29</xdr:row>
      <xdr:rowOff>405130</xdr:rowOff>
    </xdr:from>
    <xdr:to>
      <xdr:col>18</xdr:col>
      <xdr:colOff>543560</xdr:colOff>
      <xdr:row>29</xdr:row>
      <xdr:rowOff>709295</xdr:rowOff>
    </xdr:to>
    <xdr:pic>
      <xdr:nvPicPr>
        <xdr:cNvPr id="3620" name="图片 3619"/>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36555" y="3003931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203200</xdr:colOff>
      <xdr:row>30</xdr:row>
      <xdr:rowOff>352425</xdr:rowOff>
    </xdr:from>
    <xdr:to>
      <xdr:col>18</xdr:col>
      <xdr:colOff>536575</xdr:colOff>
      <xdr:row>30</xdr:row>
      <xdr:rowOff>656590</xdr:rowOff>
    </xdr:to>
    <xdr:pic>
      <xdr:nvPicPr>
        <xdr:cNvPr id="3621" name="图片 362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9570" y="3096768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196215</xdr:colOff>
      <xdr:row>31</xdr:row>
      <xdr:rowOff>356235</xdr:rowOff>
    </xdr:from>
    <xdr:to>
      <xdr:col>18</xdr:col>
      <xdr:colOff>529590</xdr:colOff>
      <xdr:row>31</xdr:row>
      <xdr:rowOff>660400</xdr:rowOff>
    </xdr:to>
    <xdr:pic>
      <xdr:nvPicPr>
        <xdr:cNvPr id="3622" name="图片 362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2585" y="3188589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200025</xdr:colOff>
      <xdr:row>32</xdr:row>
      <xdr:rowOff>292735</xdr:rowOff>
    </xdr:from>
    <xdr:to>
      <xdr:col>18</xdr:col>
      <xdr:colOff>533400</xdr:colOff>
      <xdr:row>32</xdr:row>
      <xdr:rowOff>596900</xdr:rowOff>
    </xdr:to>
    <xdr:pic>
      <xdr:nvPicPr>
        <xdr:cNvPr id="3623" name="图片 362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0526395" y="3278822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180975</xdr:colOff>
      <xdr:row>18</xdr:row>
      <xdr:rowOff>386080</xdr:rowOff>
    </xdr:from>
    <xdr:to>
      <xdr:col>18</xdr:col>
      <xdr:colOff>504825</xdr:colOff>
      <xdr:row>18</xdr:row>
      <xdr:rowOff>690880</xdr:rowOff>
    </xdr:to>
    <xdr:pic>
      <xdr:nvPicPr>
        <xdr:cNvPr id="3624" name="图片 3623" descr="https://wps-static-pro.ding.zj.gov.cn/shapes%2FV2ca76342e0fbf49af9cd38a09abde55ab%2F58a9d5a47fb43797ed36c3d06a2a3c6f74d1bd6d?Expires=1632912390&amp;OSSAccessKeyId=l6waoSYxdAHjrE3N&amp;Signature=LZ6hQiVbcVeu%2FIeVItbm0qC4Ofw%3D"/>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0507345" y="16864330"/>
          <a:ext cx="3238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215265</xdr:colOff>
      <xdr:row>4</xdr:row>
      <xdr:rowOff>431800</xdr:rowOff>
    </xdr:from>
    <xdr:to>
      <xdr:col>10</xdr:col>
      <xdr:colOff>548640</xdr:colOff>
      <xdr:row>4</xdr:row>
      <xdr:rowOff>735965</xdr:rowOff>
    </xdr:to>
    <xdr:pic>
      <xdr:nvPicPr>
        <xdr:cNvPr id="2"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795385" y="152717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201295</xdr:colOff>
      <xdr:row>5</xdr:row>
      <xdr:rowOff>264160</xdr:rowOff>
    </xdr:from>
    <xdr:to>
      <xdr:col>10</xdr:col>
      <xdr:colOff>534670</xdr:colOff>
      <xdr:row>5</xdr:row>
      <xdr:rowOff>568325</xdr:rowOff>
    </xdr:to>
    <xdr:pic>
      <xdr:nvPicPr>
        <xdr:cNvPr id="3"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781415" y="256540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191770</xdr:colOff>
      <xdr:row>7</xdr:row>
      <xdr:rowOff>149860</xdr:rowOff>
    </xdr:from>
    <xdr:to>
      <xdr:col>10</xdr:col>
      <xdr:colOff>525145</xdr:colOff>
      <xdr:row>7</xdr:row>
      <xdr:rowOff>454025</xdr:rowOff>
    </xdr:to>
    <xdr:pic>
      <xdr:nvPicPr>
        <xdr:cNvPr id="5" name="图片 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771890" y="382270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226060</xdr:colOff>
      <xdr:row>8</xdr:row>
      <xdr:rowOff>201930</xdr:rowOff>
    </xdr:from>
    <xdr:to>
      <xdr:col>10</xdr:col>
      <xdr:colOff>559435</xdr:colOff>
      <xdr:row>8</xdr:row>
      <xdr:rowOff>506095</xdr:rowOff>
    </xdr:to>
    <xdr:pic>
      <xdr:nvPicPr>
        <xdr:cNvPr id="6" name="图片 5"/>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806180" y="444627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226060</xdr:colOff>
      <xdr:row>9</xdr:row>
      <xdr:rowOff>235585</xdr:rowOff>
    </xdr:from>
    <xdr:to>
      <xdr:col>10</xdr:col>
      <xdr:colOff>559435</xdr:colOff>
      <xdr:row>9</xdr:row>
      <xdr:rowOff>539750</xdr:rowOff>
    </xdr:to>
    <xdr:pic>
      <xdr:nvPicPr>
        <xdr:cNvPr id="7" name="图片 6"/>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806180" y="514096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203200</xdr:colOff>
      <xdr:row>10</xdr:row>
      <xdr:rowOff>157480</xdr:rowOff>
    </xdr:from>
    <xdr:to>
      <xdr:col>10</xdr:col>
      <xdr:colOff>536575</xdr:colOff>
      <xdr:row>10</xdr:row>
      <xdr:rowOff>461645</xdr:rowOff>
    </xdr:to>
    <xdr:pic>
      <xdr:nvPicPr>
        <xdr:cNvPr id="8" name="图片 7"/>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783320" y="576199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203200</xdr:colOff>
      <xdr:row>11</xdr:row>
      <xdr:rowOff>139065</xdr:rowOff>
    </xdr:from>
    <xdr:to>
      <xdr:col>10</xdr:col>
      <xdr:colOff>536575</xdr:colOff>
      <xdr:row>11</xdr:row>
      <xdr:rowOff>443230</xdr:rowOff>
    </xdr:to>
    <xdr:pic>
      <xdr:nvPicPr>
        <xdr:cNvPr id="9" name="图片 8"/>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783320" y="626364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247650</xdr:colOff>
      <xdr:row>12</xdr:row>
      <xdr:rowOff>236855</xdr:rowOff>
    </xdr:from>
    <xdr:to>
      <xdr:col>10</xdr:col>
      <xdr:colOff>581025</xdr:colOff>
      <xdr:row>12</xdr:row>
      <xdr:rowOff>541020</xdr:rowOff>
    </xdr:to>
    <xdr:pic>
      <xdr:nvPicPr>
        <xdr:cNvPr id="10" name="图片 9"/>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827770" y="688149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162560</xdr:colOff>
      <xdr:row>6</xdr:row>
      <xdr:rowOff>167640</xdr:rowOff>
    </xdr:from>
    <xdr:to>
      <xdr:col>10</xdr:col>
      <xdr:colOff>486410</xdr:colOff>
      <xdr:row>6</xdr:row>
      <xdr:rowOff>472440</xdr:rowOff>
    </xdr:to>
    <xdr:pic>
      <xdr:nvPicPr>
        <xdr:cNvPr id="11" name="图片 10" descr="https://wps-static-pro.ding.zj.gov.cn/shapes%2FV2ca76342e0fbf49af9cd38a09abde55ab%2F58a9d5a47fb43797ed36c3d06a2a3c6f74d1bd6d?Expires=1632912390&amp;OSSAccessKeyId=l6waoSYxdAHjrE3N&amp;Signature=LZ6hQiVbcVeu%2FIeVItbm0qC4Ofw%3D"/>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8742680" y="3230880"/>
          <a:ext cx="3238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134620</xdr:colOff>
      <xdr:row>3</xdr:row>
      <xdr:rowOff>200025</xdr:rowOff>
    </xdr:from>
    <xdr:to>
      <xdr:col>8</xdr:col>
      <xdr:colOff>467995</xdr:colOff>
      <xdr:row>3</xdr:row>
      <xdr:rowOff>504190</xdr:rowOff>
    </xdr:to>
    <xdr:pic>
      <xdr:nvPicPr>
        <xdr:cNvPr id="2" name="图片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75090" y="116205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147320</xdr:colOff>
      <xdr:row>4</xdr:row>
      <xdr:rowOff>243840</xdr:rowOff>
    </xdr:from>
    <xdr:to>
      <xdr:col>8</xdr:col>
      <xdr:colOff>480695</xdr:colOff>
      <xdr:row>4</xdr:row>
      <xdr:rowOff>548005</xdr:rowOff>
    </xdr:to>
    <xdr:pic>
      <xdr:nvPicPr>
        <xdr:cNvPr id="3" name="图片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87790" y="185356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147320</xdr:colOff>
      <xdr:row>5</xdr:row>
      <xdr:rowOff>234315</xdr:rowOff>
    </xdr:from>
    <xdr:to>
      <xdr:col>8</xdr:col>
      <xdr:colOff>480695</xdr:colOff>
      <xdr:row>5</xdr:row>
      <xdr:rowOff>538480</xdr:rowOff>
    </xdr:to>
    <xdr:pic>
      <xdr:nvPicPr>
        <xdr:cNvPr id="4" name="图片 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87790" y="250507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147320</xdr:colOff>
      <xdr:row>6</xdr:row>
      <xdr:rowOff>187960</xdr:rowOff>
    </xdr:from>
    <xdr:to>
      <xdr:col>8</xdr:col>
      <xdr:colOff>480695</xdr:colOff>
      <xdr:row>6</xdr:row>
      <xdr:rowOff>492125</xdr:rowOff>
    </xdr:to>
    <xdr:pic>
      <xdr:nvPicPr>
        <xdr:cNvPr id="5" name="图片 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87790" y="310642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158750</xdr:colOff>
      <xdr:row>8</xdr:row>
      <xdr:rowOff>219075</xdr:rowOff>
    </xdr:from>
    <xdr:to>
      <xdr:col>8</xdr:col>
      <xdr:colOff>492125</xdr:colOff>
      <xdr:row>8</xdr:row>
      <xdr:rowOff>523240</xdr:rowOff>
    </xdr:to>
    <xdr:pic>
      <xdr:nvPicPr>
        <xdr:cNvPr id="7" name="图片 6"/>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99220" y="445960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147320</xdr:colOff>
      <xdr:row>9</xdr:row>
      <xdr:rowOff>283845</xdr:rowOff>
    </xdr:from>
    <xdr:to>
      <xdr:col>8</xdr:col>
      <xdr:colOff>480695</xdr:colOff>
      <xdr:row>9</xdr:row>
      <xdr:rowOff>588010</xdr:rowOff>
    </xdr:to>
    <xdr:pic>
      <xdr:nvPicPr>
        <xdr:cNvPr id="8" name="图片 7"/>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87790" y="524827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125095</xdr:colOff>
      <xdr:row>10</xdr:row>
      <xdr:rowOff>174625</xdr:rowOff>
    </xdr:from>
    <xdr:to>
      <xdr:col>8</xdr:col>
      <xdr:colOff>458470</xdr:colOff>
      <xdr:row>10</xdr:row>
      <xdr:rowOff>478790</xdr:rowOff>
    </xdr:to>
    <xdr:pic>
      <xdr:nvPicPr>
        <xdr:cNvPr id="9" name="图片 8"/>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65565" y="588772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180975</xdr:colOff>
      <xdr:row>11</xdr:row>
      <xdr:rowOff>264160</xdr:rowOff>
    </xdr:from>
    <xdr:to>
      <xdr:col>8</xdr:col>
      <xdr:colOff>514350</xdr:colOff>
      <xdr:row>11</xdr:row>
      <xdr:rowOff>568325</xdr:rowOff>
    </xdr:to>
    <xdr:pic>
      <xdr:nvPicPr>
        <xdr:cNvPr id="10" name="图片 9"/>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9021445" y="6600190"/>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128905</xdr:colOff>
      <xdr:row>12</xdr:row>
      <xdr:rowOff>200660</xdr:rowOff>
    </xdr:from>
    <xdr:to>
      <xdr:col>8</xdr:col>
      <xdr:colOff>462280</xdr:colOff>
      <xdr:row>12</xdr:row>
      <xdr:rowOff>504825</xdr:rowOff>
    </xdr:to>
    <xdr:pic>
      <xdr:nvPicPr>
        <xdr:cNvPr id="11" name="图片 1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69375" y="724725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125095</xdr:colOff>
      <xdr:row>13</xdr:row>
      <xdr:rowOff>318135</xdr:rowOff>
    </xdr:from>
    <xdr:to>
      <xdr:col>8</xdr:col>
      <xdr:colOff>458470</xdr:colOff>
      <xdr:row>13</xdr:row>
      <xdr:rowOff>622300</xdr:rowOff>
    </xdr:to>
    <xdr:pic>
      <xdr:nvPicPr>
        <xdr:cNvPr id="12" name="图片 1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65565" y="799909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151130</xdr:colOff>
      <xdr:row>14</xdr:row>
      <xdr:rowOff>153670</xdr:rowOff>
    </xdr:from>
    <xdr:to>
      <xdr:col>8</xdr:col>
      <xdr:colOff>484505</xdr:colOff>
      <xdr:row>14</xdr:row>
      <xdr:rowOff>457835</xdr:rowOff>
    </xdr:to>
    <xdr:pic>
      <xdr:nvPicPr>
        <xdr:cNvPr id="13" name="图片 1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91600" y="872426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102870</xdr:colOff>
      <xdr:row>15</xdr:row>
      <xdr:rowOff>239395</xdr:rowOff>
    </xdr:from>
    <xdr:to>
      <xdr:col>8</xdr:col>
      <xdr:colOff>436245</xdr:colOff>
      <xdr:row>15</xdr:row>
      <xdr:rowOff>543560</xdr:rowOff>
    </xdr:to>
    <xdr:pic>
      <xdr:nvPicPr>
        <xdr:cNvPr id="14" name="图片 1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43340" y="944435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140335</xdr:colOff>
      <xdr:row>16</xdr:row>
      <xdr:rowOff>298450</xdr:rowOff>
    </xdr:from>
    <xdr:to>
      <xdr:col>8</xdr:col>
      <xdr:colOff>473710</xdr:colOff>
      <xdr:row>16</xdr:row>
      <xdr:rowOff>602615</xdr:rowOff>
    </xdr:to>
    <xdr:pic>
      <xdr:nvPicPr>
        <xdr:cNvPr id="15" name="图片 14"/>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8980805" y="10213975"/>
          <a:ext cx="333375" cy="30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107315</xdr:colOff>
      <xdr:row>7</xdr:row>
      <xdr:rowOff>212090</xdr:rowOff>
    </xdr:from>
    <xdr:to>
      <xdr:col>8</xdr:col>
      <xdr:colOff>431165</xdr:colOff>
      <xdr:row>7</xdr:row>
      <xdr:rowOff>516255</xdr:rowOff>
    </xdr:to>
    <xdr:pic>
      <xdr:nvPicPr>
        <xdr:cNvPr id="16" name="图片 15" descr="https://wps-static-pro.ding.zj.gov.cn/shapes%2FV2ca76342e0fbf49af9cd38a09abde55ab%2F58a9d5a47fb43797ed36c3d06a2a3c6f74d1bd6d?Expires=1632912390&amp;OSSAccessKeyId=l6waoSYxdAHjrE3N&amp;Signature=LZ6hQiVbcVeu%2FIeVItbm0qC4Ofw%3D"/>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8947785" y="3753485"/>
          <a:ext cx="323850" cy="304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ohn1\AppData\Local\Temp\Rar$DIa0.556\POWER%20ASSUMPTION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lb\Desktop\8&#26376;&#37325;&#28857;&#39033;&#30446;&#25253;&#34920;\&#21508;&#21333;&#20301;&#25253;&#36865;\POWER%20ASSUMPTION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Users\john1\AppData\Local\Temp\Rar$DIa0.556\POWER%20ASSUMPTION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ohn1\AppData\Local\Temp\Rar$DIa0.556\&#21457;&#25913;&#25991;&#20214;\2014\&#22266;&#23450;&#36164;&#20135;&#25237;&#36164;\2015&#24180;&#22266;&#23450;&#36164;&#20135;&#25237;&#36164;&#35745;&#21010;\&#21313;&#19968;&#31295;\&#25171;&#21360;\Li1204(&#35831;&#31034;&#25991;&#20214;)\&#32508;&#21512;&#26448;&#26009;\&#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wlb\Desktop\8&#26376;&#37325;&#28857;&#39033;&#30446;&#25253;&#34920;\&#21508;&#21333;&#20301;&#25253;&#36865;\&#21457;&#25913;&#25991;&#20214;\2014\&#22266;&#23450;&#36164;&#20135;&#25237;&#36164;\2015&#24180;&#22266;&#23450;&#36164;&#20135;&#25237;&#36164;&#35745;&#21010;\&#21313;&#19968;&#31295;\&#25171;&#21360;\Li1204(&#35831;&#31034;&#25991;&#20214;)\&#32508;&#21512;&#26448;&#26009;\&#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Users\john1\AppData\Local\Temp\Rar$DIa0.556\&#21457;&#25913;&#25991;&#20214;\2014\&#22266;&#23450;&#36164;&#20135;&#25237;&#36164;\2015&#24180;&#22266;&#23450;&#36164;&#20135;&#25237;&#36164;&#35745;&#21010;\&#21313;&#19968;&#31295;\&#25171;&#21360;\Li1204(&#35831;&#31034;&#25991;&#20214;)\&#32508;&#21512;&#26448;&#26009;\&#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ohn1\AppData\Local\Temp\Rar$DIa0.556\&#21457;&#25913;&#25991;&#20214;\2014\&#22266;&#23450;&#36164;&#20135;&#25237;&#36164;\2015&#24180;&#22266;&#23450;&#36164;&#20135;&#25237;&#36164;&#35745;&#21010;\&#21313;&#19968;&#31295;\&#25171;&#21360;\Documents%20and%20Settings\Administrator\&#26700;&#38754;\&#36164;&#37329;&#24179;&#34913;&#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wlb\Desktop\8&#26376;&#37325;&#28857;&#39033;&#30446;&#25253;&#34920;\&#21508;&#21333;&#20301;&#25253;&#36865;\&#21457;&#25913;&#25991;&#20214;\2014\&#22266;&#23450;&#36164;&#20135;&#25237;&#36164;\2015&#24180;&#22266;&#23450;&#36164;&#20135;&#25237;&#36164;&#35745;&#21010;\&#21313;&#19968;&#31295;\&#25171;&#21360;\Documents%20and%20Settings\Administrator\&#26700;&#38754;\&#36164;&#37329;&#24179;&#34913;&#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Users\john1\AppData\Local\Temp\Rar$DIa0.556\&#21457;&#25913;&#25991;&#20214;\2014\&#22266;&#23450;&#36164;&#20135;&#25237;&#36164;\2015&#24180;&#22266;&#23450;&#36164;&#20135;&#25237;&#36164;&#35745;&#21010;\&#21313;&#19968;&#31295;\&#25171;&#21360;\Documents%20and%20Settings\Administrator\&#26700;&#38754;\&#36164;&#37329;&#24179;&#34913;&#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john1\AppData\Local\Temp\Rar$DIa0.556\&#21457;&#25913;&#25991;&#20214;\2014\&#22266;&#23450;&#36164;&#20135;&#25237;&#36164;\2015&#24180;&#22266;&#23450;&#36164;&#20135;&#25237;&#36164;&#35745;&#21010;\&#21313;&#19968;&#31295;\&#25171;&#21360;\2012&#24180;\&#20154;&#22823;&#20250;&#25253;&#21578;2011&#12289;2012&#19978;&#21322;&#24180;\Documents%20and%20Settings\Administrator\&#26700;&#38754;\&#36164;&#37329;&#24179;&#34913;&#349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wlb\Desktop\8&#26376;&#37325;&#28857;&#39033;&#30446;&#25253;&#34920;\&#21508;&#21333;&#20301;&#25253;&#36865;\&#21457;&#25913;&#25991;&#20214;\2014\&#22266;&#23450;&#36164;&#20135;&#25237;&#36164;\2015&#24180;&#22266;&#23450;&#36164;&#20135;&#25237;&#36164;&#35745;&#21010;\&#21313;&#19968;&#31295;\&#25171;&#21360;\2012&#24180;\&#20154;&#22823;&#20250;&#25253;&#21578;2011&#12289;2012&#19978;&#21322;&#24180;\Documents%20and%20Settings\Administrator\&#26700;&#38754;\&#36164;&#37329;&#24179;&#34913;&#349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Users\john1\AppData\Local\Temp\Rar$DIa0.556\&#21457;&#25913;&#25991;&#20214;\2014\&#22266;&#23450;&#36164;&#20135;&#25237;&#36164;\2015&#24180;&#22266;&#23450;&#36164;&#20135;&#25237;&#36164;&#35745;&#21010;\&#21313;&#19968;&#31295;\&#25171;&#21360;\2012&#24180;\&#20154;&#22823;&#20250;&#25253;&#21578;2011&#12289;2012&#19978;&#21322;&#24180;\Documents%20and%20Settings\Administrator\&#26700;&#38754;\&#36164;&#37329;&#24179;&#34913;&#3492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DOCUME~1\zq\LOCALS~1\Temp\&#25919;&#27861;&#21475;&#24120;&#29992;&#32479;&#35745;&#36164;&#26009;\&#19977;&#23395;&#24230;&#27719;&#24635;\&#39044;&#31639;\2006&#39044;&#31639;&#25253;&#3492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DOCUME~1\zq\LOCALS~1\Temp\&#36130;&#25919;&#20379;&#20859;&#20154;&#21592;&#20449;&#24687;&#34920;\&#25945;&#32946;\&#27896;&#27700;&#22235;&#2001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hn1\AppData\Local\Temp\Rar$DIa0.556\Li603&#65288;&#25237;&#36164;&#65289;\2016&#24180;&#25237;&#36164;&#35745;&#21010;\&#23545;&#25509;&#21518;&#34917;&#25253;\&#33590;&#39321;&#23567;&#382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lb\Desktop\8&#26376;&#37325;&#28857;&#39033;&#30446;&#25253;&#34920;\&#21508;&#21333;&#20301;&#25253;&#36865;\Li603&#65288;&#25237;&#36164;&#65289;\2016&#24180;&#25237;&#36164;&#35745;&#21010;\&#23545;&#25509;&#21518;&#34917;&#25253;\&#33590;&#39321;&#23567;&#382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Users\john1\AppData\Local\Temp\Rar$DIa0.556\Li603&#65288;&#25237;&#36164;&#65289;\2016&#24180;&#25237;&#36164;&#35745;&#21010;\&#23545;&#25509;&#21518;&#34917;&#25253;\&#33590;&#39321;&#23567;&#382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eqpmad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SW-T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资金平衡表"/>
      <sheetName val="#REF!"/>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资金平衡表"/>
      <sheetName val="#REF!"/>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资金平衡表"/>
      <sheetName val="#REF!"/>
    </sheetNames>
    <sheetDataSet>
      <sheetData sheetId="0"/>
      <sheetData sheetId="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资金平衡表"/>
      <sheetName val="#REF!"/>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资金平衡表"/>
      <sheetName val="#REF!"/>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资金平衡表"/>
      <sheetName val="#REF!"/>
    </sheetNames>
    <sheetDataSet>
      <sheetData sheetId="0"/>
      <sheetData sheetId="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refreshError="1"/>
      <sheetData sheetId="2" refreshError="1"/>
      <sheetData sheetId="3"/>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refreshError="1"/>
      <sheetData sheetId="2"/>
      <sheetData sheetId="3"/>
      <sheetData sheetId="4"/>
      <sheetData sheetId="5"/>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sheetDataSet>
      <sheetData sheetId="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P1012001"/>
      <sheetName val="基础编码"/>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各年度收费、罚没、专项收入.xls]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6年茶香小镇项目"/>
      <sheetName val="茶香小镇"/>
    </sheetNames>
    <definedNames>
      <definedName name="Module.Prix_SMC"/>
      <definedName name="Prix_SMC"/>
    </defined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6年茶香小镇项目"/>
      <sheetName val="茶香小镇"/>
    </sheetNames>
    <definedNames>
      <definedName name="Module.Prix_SMC"/>
      <definedName name="Prix_SMC"/>
    </defined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6年茶香小镇项目"/>
      <sheetName val="茶香小镇"/>
    </sheetNames>
    <definedNames>
      <definedName name="Module.Prix_SMC"/>
      <definedName name="Prix_SMC"/>
    </defined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CCE8CF"/>
        </a:solidFill>
        <a:ln w="9525" cap="flat" cmpd="sng">
          <a:solidFill>
            <a:srgbClr val="000000"/>
          </a:solidFill>
          <a:prstDash val="solid"/>
          <a:headEnd type="none" w="med" len="med"/>
          <a:tailEnd type="none" w="med" len="med"/>
        </a:ln>
      </a:spPr>
      <a:bodyPr/>
      <a:lstStyle/>
    </a:spDef>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4.25"/>
  <sheetData/>
  <sheetProtection formatCells="0" insertHyperlinks="0" autoFilter="0"/>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view="pageBreakPreview" zoomScaleNormal="100" workbookViewId="0">
      <selection activeCell="F4" sqref="F4"/>
    </sheetView>
  </sheetViews>
  <sheetFormatPr defaultColWidth="9" defaultRowHeight="14.25"/>
  <cols>
    <col min="1" max="1" width="7.1" style="36" customWidth="1"/>
    <col min="2" max="2" width="17.5" style="36" customWidth="1"/>
    <col min="3" max="3" width="8.1" style="36" customWidth="1"/>
    <col min="4" max="6" width="17.5" style="36" customWidth="1"/>
    <col min="7" max="7" width="17.5" style="204" customWidth="1"/>
    <col min="8" max="8" width="17.5" style="205" customWidth="1"/>
    <col min="9" max="9" width="8.1" style="36" customWidth="1"/>
    <col min="10" max="16384" width="9" style="36"/>
  </cols>
  <sheetData>
    <row r="1" ht="24.75" customHeight="1" spans="1:9">
      <c r="A1" s="206" t="s">
        <v>0</v>
      </c>
      <c r="B1" s="206"/>
      <c r="C1" s="206"/>
      <c r="D1" s="206"/>
      <c r="E1" s="206"/>
      <c r="F1" s="206"/>
      <c r="G1" s="206"/>
      <c r="H1" s="206"/>
      <c r="I1" s="219"/>
    </row>
    <row r="2" ht="18.75" customHeight="1" spans="7:9">
      <c r="G2" s="207" t="s">
        <v>1</v>
      </c>
      <c r="H2" s="207"/>
      <c r="I2" s="220"/>
    </row>
    <row r="3" ht="30.75" customHeight="1" spans="1:8">
      <c r="A3" s="208" t="s">
        <v>2</v>
      </c>
      <c r="B3" s="208" t="s">
        <v>3</v>
      </c>
      <c r="C3" s="208" t="s">
        <v>4</v>
      </c>
      <c r="D3" s="209" t="s">
        <v>5</v>
      </c>
      <c r="E3" s="209" t="s">
        <v>6</v>
      </c>
      <c r="F3" s="209" t="s">
        <v>7</v>
      </c>
      <c r="G3" s="210" t="s">
        <v>8</v>
      </c>
      <c r="H3" s="211" t="s">
        <v>9</v>
      </c>
    </row>
    <row r="4" ht="26.25" customHeight="1" spans="1:8">
      <c r="A4" s="212" t="s">
        <v>10</v>
      </c>
      <c r="B4" s="213"/>
      <c r="C4" s="214">
        <f>SUM(C5:C15)</f>
        <v>54</v>
      </c>
      <c r="D4" s="214">
        <f>SUM(D5:D15)</f>
        <v>503591</v>
      </c>
      <c r="E4" s="214">
        <f>SUM(E5:E15)</f>
        <v>235816</v>
      </c>
      <c r="F4" s="214">
        <f>SUM(F5:F15)</f>
        <v>248113</v>
      </c>
      <c r="G4" s="215">
        <f>F4/D4*100</f>
        <v>49.2687518243972</v>
      </c>
      <c r="H4" s="216">
        <f>F4/E4*100</f>
        <v>105.21465888659</v>
      </c>
    </row>
    <row r="5" s="203" customFormat="1" ht="26.25" customHeight="1" spans="1:8">
      <c r="A5" s="92">
        <v>1</v>
      </c>
      <c r="B5" s="9" t="s">
        <v>11</v>
      </c>
      <c r="C5" s="92">
        <v>6</v>
      </c>
      <c r="D5" s="92">
        <v>36400</v>
      </c>
      <c r="E5" s="92">
        <f>过渡表!F2</f>
        <v>16850</v>
      </c>
      <c r="F5" s="92">
        <f>过渡表!G2</f>
        <v>24770</v>
      </c>
      <c r="G5" s="215">
        <f>F5/D5*100</f>
        <v>68.0494505494506</v>
      </c>
      <c r="H5" s="216">
        <f>F5/E5*100</f>
        <v>147.00296735905</v>
      </c>
    </row>
    <row r="6" s="203" customFormat="1" ht="26.25" customHeight="1" spans="1:8">
      <c r="A6" s="92">
        <v>2</v>
      </c>
      <c r="B6" s="9" t="s">
        <v>12</v>
      </c>
      <c r="C6" s="92">
        <v>1</v>
      </c>
      <c r="D6" s="92">
        <v>22690</v>
      </c>
      <c r="E6" s="92">
        <f>过渡表!F3</f>
        <v>14000</v>
      </c>
      <c r="F6" s="92">
        <f>过渡表!G3</f>
        <v>15500</v>
      </c>
      <c r="G6" s="215">
        <f t="shared" ref="G6:G15" si="0">F6/D6*100</f>
        <v>68.3120317320406</v>
      </c>
      <c r="H6" s="216">
        <f t="shared" ref="H6:H15" si="1">F6/E6*100</f>
        <v>110.714285714286</v>
      </c>
    </row>
    <row r="7" s="203" customFormat="1" ht="26.25" customHeight="1" spans="1:8">
      <c r="A7" s="92">
        <v>3</v>
      </c>
      <c r="B7" s="11" t="s">
        <v>13</v>
      </c>
      <c r="C7" s="92">
        <v>16</v>
      </c>
      <c r="D7" s="92">
        <v>124500</v>
      </c>
      <c r="E7" s="92">
        <f>过渡表!F4</f>
        <v>77400</v>
      </c>
      <c r="F7" s="92">
        <f>过渡表!G4</f>
        <v>75170</v>
      </c>
      <c r="G7" s="215">
        <f t="shared" si="0"/>
        <v>60.3775100401606</v>
      </c>
      <c r="H7" s="216">
        <f t="shared" si="1"/>
        <v>97.1188630490956</v>
      </c>
    </row>
    <row r="8" s="203" customFormat="1" ht="26.25" customHeight="1" spans="1:8">
      <c r="A8" s="92">
        <v>4</v>
      </c>
      <c r="B8" s="11" t="s">
        <v>14</v>
      </c>
      <c r="C8" s="92">
        <v>2</v>
      </c>
      <c r="D8" s="92">
        <v>55000</v>
      </c>
      <c r="E8" s="92">
        <f>过渡表!F5</f>
        <v>36650</v>
      </c>
      <c r="F8" s="92">
        <f>过渡表!G5</f>
        <v>33319</v>
      </c>
      <c r="G8" s="215">
        <f t="shared" si="0"/>
        <v>60.58</v>
      </c>
      <c r="H8" s="216">
        <f t="shared" si="1"/>
        <v>90.9113233287858</v>
      </c>
    </row>
    <row r="9" s="203" customFormat="1" ht="26.25" customHeight="1" spans="1:8">
      <c r="A9" s="92">
        <v>5</v>
      </c>
      <c r="B9" s="9" t="s">
        <v>15</v>
      </c>
      <c r="C9" s="92">
        <v>13</v>
      </c>
      <c r="D9" s="92">
        <v>142965</v>
      </c>
      <c r="E9" s="92">
        <f>过渡表!F6</f>
        <v>26016</v>
      </c>
      <c r="F9" s="92">
        <f>过渡表!G6</f>
        <v>19997</v>
      </c>
      <c r="G9" s="215">
        <f t="shared" si="0"/>
        <v>13.9873395586332</v>
      </c>
      <c r="H9" s="216">
        <f t="shared" si="1"/>
        <v>76.8642373923739</v>
      </c>
    </row>
    <row r="10" s="203" customFormat="1" ht="26.25" customHeight="1" spans="1:8">
      <c r="A10" s="92">
        <v>6</v>
      </c>
      <c r="B10" s="9" t="s">
        <v>16</v>
      </c>
      <c r="C10" s="92">
        <v>7</v>
      </c>
      <c r="D10" s="92">
        <v>25836</v>
      </c>
      <c r="E10" s="92">
        <f>过渡表!F7</f>
        <v>14900</v>
      </c>
      <c r="F10" s="92">
        <f>过渡表!G7</f>
        <v>19757</v>
      </c>
      <c r="G10" s="215">
        <f t="shared" si="0"/>
        <v>76.4708159157764</v>
      </c>
      <c r="H10" s="216">
        <f t="shared" si="1"/>
        <v>132.597315436242</v>
      </c>
    </row>
    <row r="11" s="203" customFormat="1" ht="26.25" customHeight="1" spans="1:8">
      <c r="A11" s="92">
        <v>7</v>
      </c>
      <c r="B11" s="9" t="s">
        <v>17</v>
      </c>
      <c r="C11" s="92">
        <v>2</v>
      </c>
      <c r="D11" s="92">
        <v>40000</v>
      </c>
      <c r="E11" s="92">
        <f>过渡表!F8</f>
        <v>20500</v>
      </c>
      <c r="F11" s="92">
        <f>过渡表!G8</f>
        <v>20866</v>
      </c>
      <c r="G11" s="215">
        <f t="shared" si="0"/>
        <v>52.165</v>
      </c>
      <c r="H11" s="216">
        <f t="shared" si="1"/>
        <v>101.785365853659</v>
      </c>
    </row>
    <row r="12" ht="26.25" customHeight="1" spans="1:8">
      <c r="A12" s="92">
        <v>8</v>
      </c>
      <c r="B12" s="9" t="s">
        <v>18</v>
      </c>
      <c r="C12" s="92">
        <v>1</v>
      </c>
      <c r="D12" s="92">
        <v>15000</v>
      </c>
      <c r="E12" s="92">
        <f>过渡表!F9</f>
        <v>7500</v>
      </c>
      <c r="F12" s="92">
        <f>过渡表!G9</f>
        <v>11500</v>
      </c>
      <c r="G12" s="215">
        <f t="shared" si="0"/>
        <v>76.6666666666667</v>
      </c>
      <c r="H12" s="216">
        <f t="shared" si="1"/>
        <v>153.333333333333</v>
      </c>
    </row>
    <row r="13" ht="26.25" customHeight="1" spans="1:8">
      <c r="A13" s="92">
        <v>9</v>
      </c>
      <c r="B13" s="9" t="s">
        <v>19</v>
      </c>
      <c r="C13" s="92">
        <v>2</v>
      </c>
      <c r="D13" s="92">
        <v>16000</v>
      </c>
      <c r="E13" s="92">
        <f>过渡表!F10</f>
        <v>7100</v>
      </c>
      <c r="F13" s="92">
        <f>过渡表!G10</f>
        <v>9100</v>
      </c>
      <c r="G13" s="215">
        <f t="shared" si="0"/>
        <v>56.875</v>
      </c>
      <c r="H13" s="216">
        <f t="shared" si="1"/>
        <v>128.169014084507</v>
      </c>
    </row>
    <row r="14" ht="26.25" customHeight="1" spans="1:8">
      <c r="A14" s="92">
        <v>10</v>
      </c>
      <c r="B14" s="9" t="s">
        <v>20</v>
      </c>
      <c r="C14" s="92">
        <v>3</v>
      </c>
      <c r="D14" s="92">
        <v>17200</v>
      </c>
      <c r="E14" s="92">
        <f>过渡表!F11</f>
        <v>9500</v>
      </c>
      <c r="F14" s="92">
        <f>过渡表!G11</f>
        <v>12734</v>
      </c>
      <c r="G14" s="215">
        <f t="shared" si="0"/>
        <v>74.0348837209302</v>
      </c>
      <c r="H14" s="216">
        <f t="shared" si="1"/>
        <v>134.042105263158</v>
      </c>
    </row>
    <row r="15" ht="26.25" customHeight="1" spans="1:8">
      <c r="A15" s="92">
        <v>11</v>
      </c>
      <c r="B15" s="9" t="s">
        <v>21</v>
      </c>
      <c r="C15" s="92">
        <v>1</v>
      </c>
      <c r="D15" s="92">
        <v>8000</v>
      </c>
      <c r="E15" s="92">
        <f>过渡表!F12</f>
        <v>5400</v>
      </c>
      <c r="F15" s="92">
        <f>过渡表!G12</f>
        <v>5400</v>
      </c>
      <c r="G15" s="215">
        <f t="shared" si="0"/>
        <v>67.5</v>
      </c>
      <c r="H15" s="216">
        <f t="shared" si="1"/>
        <v>100</v>
      </c>
    </row>
    <row r="16" ht="18.75" customHeight="1" spans="2:3">
      <c r="B16" s="217"/>
      <c r="C16" s="218"/>
    </row>
  </sheetData>
  <sheetProtection formatCells="0" insertHyperlinks="0" autoFilter="0"/>
  <mergeCells count="3">
    <mergeCell ref="A1:H1"/>
    <mergeCell ref="G2:H2"/>
    <mergeCell ref="A4:B4"/>
  </mergeCells>
  <printOptions horizontalCentered="1" verticalCentered="1"/>
  <pageMargins left="0.747916666666667" right="0.747916666666667" top="0.747916666666667" bottom="1.14166666666667" header="0.511805555555556" footer="0.35416666666666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0"/>
  <sheetViews>
    <sheetView view="pageBreakPreview" zoomScaleNormal="85" workbookViewId="0">
      <pane xSplit="2" ySplit="4" topLeftCell="C8" activePane="bottomRight" state="frozen"/>
      <selection/>
      <selection pane="topRight"/>
      <selection pane="bottomLeft"/>
      <selection pane="bottomRight" activeCell="D24" sqref="D24"/>
    </sheetView>
  </sheetViews>
  <sheetFormatPr defaultColWidth="9" defaultRowHeight="12"/>
  <cols>
    <col min="1" max="1" width="4.1" style="106" customWidth="1"/>
    <col min="2" max="2" width="13.6" style="103" customWidth="1"/>
    <col min="3" max="3" width="6" style="103" customWidth="1"/>
    <col min="4" max="4" width="6.3" style="103" customWidth="1"/>
    <col min="5" max="5" width="20.1" style="109" customWidth="1"/>
    <col min="6" max="6" width="7.5" style="103" customWidth="1"/>
    <col min="7" max="7" width="8" style="103" customWidth="1"/>
    <col min="8" max="8" width="7.75" style="103" customWidth="1"/>
    <col min="9" max="9" width="6.9" style="103" customWidth="1"/>
    <col min="10" max="10" width="6.6" style="110" customWidth="1"/>
    <col min="11" max="11" width="7.7" style="110" customWidth="1"/>
    <col min="12" max="12" width="16.125" style="109" customWidth="1"/>
    <col min="13" max="13" width="18.6" style="112" customWidth="1"/>
    <col min="14" max="14" width="6" style="103" hidden="1" customWidth="1"/>
    <col min="15" max="15" width="6.1" style="112" hidden="1" customWidth="1"/>
    <col min="16" max="16384" width="9" style="112"/>
  </cols>
  <sheetData>
    <row r="1" ht="21" customHeight="1" spans="1:15">
      <c r="A1" s="66" t="s">
        <v>22</v>
      </c>
      <c r="B1" s="66"/>
      <c r="C1" s="66"/>
      <c r="D1" s="66"/>
      <c r="E1" s="66"/>
      <c r="F1" s="66"/>
      <c r="G1" s="66"/>
      <c r="H1" s="66"/>
      <c r="I1" s="66"/>
      <c r="J1" s="66"/>
      <c r="K1" s="66"/>
      <c r="L1" s="66"/>
      <c r="M1" s="66"/>
      <c r="N1" s="66"/>
      <c r="O1" s="66"/>
    </row>
    <row r="2" ht="17.25" customHeight="1" spans="1:15">
      <c r="A2" s="114"/>
      <c r="B2" s="178"/>
      <c r="C2" s="178"/>
      <c r="D2" s="178"/>
      <c r="E2" s="178"/>
      <c r="F2" s="179"/>
      <c r="G2" s="179"/>
      <c r="H2" s="179"/>
      <c r="I2" s="179"/>
      <c r="J2" s="189"/>
      <c r="K2" s="189"/>
      <c r="L2" s="179"/>
      <c r="M2" s="114" t="s">
        <v>23</v>
      </c>
      <c r="N2" s="106"/>
      <c r="O2" s="114"/>
    </row>
    <row r="3" s="103" customFormat="1" ht="24.75" customHeight="1" spans="1:16">
      <c r="A3" s="47" t="s">
        <v>2</v>
      </c>
      <c r="B3" s="180" t="s">
        <v>24</v>
      </c>
      <c r="C3" s="56" t="s">
        <v>3</v>
      </c>
      <c r="D3" s="56" t="s">
        <v>25</v>
      </c>
      <c r="E3" s="56" t="s">
        <v>26</v>
      </c>
      <c r="F3" s="56" t="s">
        <v>27</v>
      </c>
      <c r="G3" s="84" t="s">
        <v>28</v>
      </c>
      <c r="H3" s="181"/>
      <c r="I3" s="190" t="s">
        <v>29</v>
      </c>
      <c r="J3" s="191" t="s">
        <v>30</v>
      </c>
      <c r="K3" s="192"/>
      <c r="L3" s="47" t="s">
        <v>31</v>
      </c>
      <c r="M3" s="47"/>
      <c r="N3" s="47"/>
      <c r="O3" s="47" t="s">
        <v>32</v>
      </c>
      <c r="P3" s="56" t="s">
        <v>32</v>
      </c>
    </row>
    <row r="4" s="103" customFormat="1" ht="32.25" customHeight="1" spans="1:16">
      <c r="A4" s="115"/>
      <c r="B4" s="182"/>
      <c r="C4" s="183"/>
      <c r="D4" s="60"/>
      <c r="E4" s="183"/>
      <c r="F4" s="183"/>
      <c r="G4" s="47" t="s">
        <v>5</v>
      </c>
      <c r="H4" s="184" t="s">
        <v>33</v>
      </c>
      <c r="I4" s="193"/>
      <c r="J4" s="146" t="s">
        <v>34</v>
      </c>
      <c r="K4" s="146" t="s">
        <v>35</v>
      </c>
      <c r="L4" s="47" t="s">
        <v>36</v>
      </c>
      <c r="M4" s="47" t="s">
        <v>37</v>
      </c>
      <c r="N4" s="47" t="s">
        <v>38</v>
      </c>
      <c r="O4" s="47"/>
      <c r="P4" s="60"/>
    </row>
    <row r="5" s="104" customFormat="1" ht="97.05" customHeight="1" spans="1:16">
      <c r="A5" s="47">
        <v>1</v>
      </c>
      <c r="B5" s="11" t="s">
        <v>39</v>
      </c>
      <c r="C5" s="47" t="s">
        <v>12</v>
      </c>
      <c r="D5" s="47" t="s">
        <v>40</v>
      </c>
      <c r="E5" s="11" t="s">
        <v>41</v>
      </c>
      <c r="F5" s="47">
        <v>22690</v>
      </c>
      <c r="G5" s="185">
        <v>22690</v>
      </c>
      <c r="H5" s="47">
        <v>14000</v>
      </c>
      <c r="I5" s="117">
        <v>15500</v>
      </c>
      <c r="J5" s="146">
        <f>I5/G5*100</f>
        <v>68.3120317320406</v>
      </c>
      <c r="K5" s="146">
        <f>I5/H5*100</f>
        <v>110.714285714286</v>
      </c>
      <c r="L5" s="11" t="s">
        <v>42</v>
      </c>
      <c r="M5" s="11" t="s">
        <v>43</v>
      </c>
      <c r="N5" s="47"/>
      <c r="O5" s="11"/>
      <c r="P5" s="156"/>
    </row>
    <row r="6" s="104" customFormat="1" ht="87" customHeight="1" spans="1:16">
      <c r="A6" s="47">
        <v>2</v>
      </c>
      <c r="B6" s="11" t="s">
        <v>44</v>
      </c>
      <c r="C6" s="47" t="s">
        <v>15</v>
      </c>
      <c r="D6" s="47" t="s">
        <v>45</v>
      </c>
      <c r="E6" s="11" t="s">
        <v>46</v>
      </c>
      <c r="F6" s="47">
        <v>425700</v>
      </c>
      <c r="G6" s="47">
        <v>100000</v>
      </c>
      <c r="H6" s="47">
        <v>0</v>
      </c>
      <c r="I6" s="127" t="s">
        <v>47</v>
      </c>
      <c r="J6" s="146">
        <v>0</v>
      </c>
      <c r="K6" s="146">
        <v>0</v>
      </c>
      <c r="L6" s="11" t="s">
        <v>48</v>
      </c>
      <c r="M6" s="194" t="s">
        <v>49</v>
      </c>
      <c r="N6" s="195"/>
      <c r="O6" s="11"/>
      <c r="P6" s="156"/>
    </row>
    <row r="7" s="104" customFormat="1" ht="60" customHeight="1" spans="1:16">
      <c r="A7" s="47">
        <v>3</v>
      </c>
      <c r="B7" s="11" t="s">
        <v>50</v>
      </c>
      <c r="C7" s="47" t="s">
        <v>15</v>
      </c>
      <c r="D7" s="47" t="s">
        <v>51</v>
      </c>
      <c r="E7" s="11" t="s">
        <v>52</v>
      </c>
      <c r="F7" s="47">
        <v>38128</v>
      </c>
      <c r="G7" s="47">
        <v>9520</v>
      </c>
      <c r="H7" s="92">
        <v>0</v>
      </c>
      <c r="I7" s="127">
        <v>100</v>
      </c>
      <c r="J7" s="146">
        <v>0</v>
      </c>
      <c r="K7" s="146">
        <v>0</v>
      </c>
      <c r="L7" s="11" t="s">
        <v>53</v>
      </c>
      <c r="M7" s="196" t="s">
        <v>54</v>
      </c>
      <c r="N7" s="197"/>
      <c r="O7" s="11"/>
      <c r="P7" s="156"/>
    </row>
    <row r="8" s="104" customFormat="1" ht="118.05" customHeight="1" spans="1:16">
      <c r="A8" s="47">
        <v>4</v>
      </c>
      <c r="B8" s="11" t="s">
        <v>55</v>
      </c>
      <c r="C8" s="47" t="s">
        <v>15</v>
      </c>
      <c r="D8" s="47" t="s">
        <v>51</v>
      </c>
      <c r="E8" s="11" t="s">
        <v>56</v>
      </c>
      <c r="F8" s="47">
        <v>43100</v>
      </c>
      <c r="G8" s="127">
        <v>4356</v>
      </c>
      <c r="H8" s="127">
        <v>2356</v>
      </c>
      <c r="I8" s="127">
        <v>2400</v>
      </c>
      <c r="J8" s="146">
        <f t="shared" ref="J8:J18" si="0">I8/G8*100</f>
        <v>55.0964187327824</v>
      </c>
      <c r="K8" s="146">
        <f t="shared" ref="K8:K21" si="1">I8/H8*100</f>
        <v>101.867572156197</v>
      </c>
      <c r="L8" s="11" t="s">
        <v>57</v>
      </c>
      <c r="M8" s="11" t="s">
        <v>58</v>
      </c>
      <c r="N8" s="47"/>
      <c r="O8" s="11"/>
      <c r="P8" s="156"/>
    </row>
    <row r="9" s="104" customFormat="1" ht="67.05" customHeight="1" spans="1:16">
      <c r="A9" s="47">
        <v>5</v>
      </c>
      <c r="B9" s="11" t="s">
        <v>59</v>
      </c>
      <c r="C9" s="47" t="s">
        <v>13</v>
      </c>
      <c r="D9" s="47" t="s">
        <v>60</v>
      </c>
      <c r="E9" s="11" t="s">
        <v>61</v>
      </c>
      <c r="F9" s="47">
        <v>115000</v>
      </c>
      <c r="G9" s="47">
        <v>26000</v>
      </c>
      <c r="H9" s="127">
        <v>22000</v>
      </c>
      <c r="I9" s="127">
        <v>11000</v>
      </c>
      <c r="J9" s="146">
        <f t="shared" si="0"/>
        <v>42.3076923076923</v>
      </c>
      <c r="K9" s="146">
        <f t="shared" si="1"/>
        <v>50</v>
      </c>
      <c r="L9" s="11" t="s">
        <v>62</v>
      </c>
      <c r="M9" s="11" t="s">
        <v>63</v>
      </c>
      <c r="N9" s="47"/>
      <c r="O9" s="11"/>
      <c r="P9" s="156"/>
    </row>
    <row r="10" s="104" customFormat="1" ht="70.05" customHeight="1" spans="1:16">
      <c r="A10" s="47">
        <v>6</v>
      </c>
      <c r="B10" s="50" t="s">
        <v>64</v>
      </c>
      <c r="C10" s="47" t="s">
        <v>13</v>
      </c>
      <c r="D10" s="47" t="s">
        <v>65</v>
      </c>
      <c r="E10" s="11" t="s">
        <v>66</v>
      </c>
      <c r="F10" s="47">
        <v>21861</v>
      </c>
      <c r="G10" s="47">
        <v>6000</v>
      </c>
      <c r="H10" s="127">
        <v>3200</v>
      </c>
      <c r="I10" s="127">
        <v>2650</v>
      </c>
      <c r="J10" s="146">
        <f t="shared" si="0"/>
        <v>44.1666666666667</v>
      </c>
      <c r="K10" s="146">
        <f t="shared" si="1"/>
        <v>82.8125</v>
      </c>
      <c r="L10" s="11" t="s">
        <v>67</v>
      </c>
      <c r="M10" s="11" t="s">
        <v>68</v>
      </c>
      <c r="N10" s="47"/>
      <c r="O10" s="11"/>
      <c r="P10" s="156"/>
    </row>
    <row r="11" s="175" customFormat="1" ht="67.2" customHeight="1" spans="1:16">
      <c r="A11" s="47">
        <v>7</v>
      </c>
      <c r="B11" s="11" t="s">
        <v>69</v>
      </c>
      <c r="C11" s="47" t="s">
        <v>13</v>
      </c>
      <c r="D11" s="47" t="s">
        <v>70</v>
      </c>
      <c r="E11" s="11" t="s">
        <v>71</v>
      </c>
      <c r="F11" s="47">
        <v>12000</v>
      </c>
      <c r="G11" s="185">
        <v>5000</v>
      </c>
      <c r="H11" s="127">
        <v>2200</v>
      </c>
      <c r="I11" s="127">
        <v>2250</v>
      </c>
      <c r="J11" s="146">
        <f t="shared" si="0"/>
        <v>45</v>
      </c>
      <c r="K11" s="146">
        <f t="shared" si="1"/>
        <v>102.272727272727</v>
      </c>
      <c r="L11" s="11" t="s">
        <v>72</v>
      </c>
      <c r="M11" s="11" t="s">
        <v>73</v>
      </c>
      <c r="N11" s="47"/>
      <c r="O11" s="11"/>
      <c r="P11" s="116"/>
    </row>
    <row r="12" ht="55.05" customHeight="1" spans="1:16">
      <c r="A12" s="47">
        <v>8</v>
      </c>
      <c r="B12" s="11" t="s">
        <v>74</v>
      </c>
      <c r="C12" s="47" t="s">
        <v>13</v>
      </c>
      <c r="D12" s="47" t="s">
        <v>75</v>
      </c>
      <c r="E12" s="48" t="s">
        <v>76</v>
      </c>
      <c r="F12" s="47">
        <v>10800</v>
      </c>
      <c r="G12" s="185">
        <v>2000</v>
      </c>
      <c r="H12" s="127">
        <v>1000</v>
      </c>
      <c r="I12" s="127">
        <v>2600</v>
      </c>
      <c r="J12" s="146">
        <f t="shared" si="0"/>
        <v>130</v>
      </c>
      <c r="K12" s="146">
        <f t="shared" si="1"/>
        <v>260</v>
      </c>
      <c r="L12" s="11" t="s">
        <v>77</v>
      </c>
      <c r="M12" s="11" t="s">
        <v>78</v>
      </c>
      <c r="N12" s="47"/>
      <c r="O12" s="11"/>
      <c r="P12" s="172"/>
    </row>
    <row r="13" s="104" customFormat="1" ht="70.95" customHeight="1" spans="1:16">
      <c r="A13" s="47">
        <v>9</v>
      </c>
      <c r="B13" s="11" t="s">
        <v>79</v>
      </c>
      <c r="C13" s="47" t="s">
        <v>13</v>
      </c>
      <c r="D13" s="47" t="s">
        <v>80</v>
      </c>
      <c r="E13" s="48" t="s">
        <v>81</v>
      </c>
      <c r="F13" s="47">
        <v>17500</v>
      </c>
      <c r="G13" s="185">
        <v>2000</v>
      </c>
      <c r="H13" s="127">
        <v>1000</v>
      </c>
      <c r="I13" s="127">
        <v>852</v>
      </c>
      <c r="J13" s="146">
        <f t="shared" si="0"/>
        <v>42.6</v>
      </c>
      <c r="K13" s="146">
        <f t="shared" si="1"/>
        <v>85.2</v>
      </c>
      <c r="L13" s="11" t="s">
        <v>82</v>
      </c>
      <c r="M13" s="11" t="s">
        <v>83</v>
      </c>
      <c r="N13" s="47"/>
      <c r="O13" s="11"/>
      <c r="P13" s="156"/>
    </row>
    <row r="14" s="104" customFormat="1" ht="67.8" customHeight="1" spans="1:16">
      <c r="A14" s="47">
        <v>10</v>
      </c>
      <c r="B14" s="11" t="s">
        <v>84</v>
      </c>
      <c r="C14" s="47" t="s">
        <v>13</v>
      </c>
      <c r="D14" s="47" t="s">
        <v>85</v>
      </c>
      <c r="E14" s="11" t="s">
        <v>86</v>
      </c>
      <c r="F14" s="47">
        <v>12000</v>
      </c>
      <c r="G14" s="185">
        <v>6000</v>
      </c>
      <c r="H14" s="47">
        <v>1700</v>
      </c>
      <c r="I14" s="92">
        <v>2200</v>
      </c>
      <c r="J14" s="146">
        <f t="shared" si="0"/>
        <v>36.6666666666667</v>
      </c>
      <c r="K14" s="146">
        <f t="shared" si="1"/>
        <v>129.411764705882</v>
      </c>
      <c r="L14" s="11" t="s">
        <v>87</v>
      </c>
      <c r="M14" s="154" t="s">
        <v>88</v>
      </c>
      <c r="N14" s="170"/>
      <c r="O14" s="11"/>
      <c r="P14" s="156"/>
    </row>
    <row r="15" s="104" customFormat="1" ht="120" customHeight="1" spans="1:16">
      <c r="A15" s="47">
        <v>11</v>
      </c>
      <c r="B15" s="11" t="s">
        <v>89</v>
      </c>
      <c r="C15" s="47" t="s">
        <v>16</v>
      </c>
      <c r="D15" s="47" t="s">
        <v>45</v>
      </c>
      <c r="E15" s="11" t="s">
        <v>90</v>
      </c>
      <c r="F15" s="47">
        <v>41592</v>
      </c>
      <c r="G15" s="47">
        <v>5000</v>
      </c>
      <c r="H15" s="47">
        <v>1900</v>
      </c>
      <c r="I15" s="92">
        <v>3000</v>
      </c>
      <c r="J15" s="146">
        <f t="shared" si="0"/>
        <v>60</v>
      </c>
      <c r="K15" s="146">
        <f t="shared" si="1"/>
        <v>157.894736842105</v>
      </c>
      <c r="L15" s="11" t="s">
        <v>91</v>
      </c>
      <c r="M15" s="196" t="s">
        <v>92</v>
      </c>
      <c r="N15" s="197"/>
      <c r="O15" s="11"/>
      <c r="P15" s="156"/>
    </row>
    <row r="16" s="104" customFormat="1" ht="82.05" customHeight="1" spans="1:16">
      <c r="A16" s="47">
        <v>12</v>
      </c>
      <c r="B16" s="129" t="s">
        <v>93</v>
      </c>
      <c r="C16" s="47" t="s">
        <v>11</v>
      </c>
      <c r="D16" s="47" t="s">
        <v>94</v>
      </c>
      <c r="E16" s="11" t="s">
        <v>95</v>
      </c>
      <c r="F16" s="47">
        <v>286593</v>
      </c>
      <c r="G16" s="47">
        <v>20000</v>
      </c>
      <c r="H16" s="47">
        <v>10000</v>
      </c>
      <c r="I16" s="92">
        <v>17020</v>
      </c>
      <c r="J16" s="146">
        <f t="shared" si="0"/>
        <v>85.1</v>
      </c>
      <c r="K16" s="146">
        <f t="shared" si="1"/>
        <v>170.2</v>
      </c>
      <c r="L16" s="11" t="s">
        <v>96</v>
      </c>
      <c r="M16" s="198" t="s">
        <v>97</v>
      </c>
      <c r="N16" s="199"/>
      <c r="O16" s="11"/>
      <c r="P16" s="156"/>
    </row>
    <row r="17" s="176" customFormat="1" ht="54" customHeight="1" spans="1:16">
      <c r="A17" s="132">
        <v>13</v>
      </c>
      <c r="B17" s="129" t="s">
        <v>98</v>
      </c>
      <c r="C17" s="132" t="s">
        <v>11</v>
      </c>
      <c r="D17" s="132" t="s">
        <v>99</v>
      </c>
      <c r="E17" s="129" t="s">
        <v>100</v>
      </c>
      <c r="F17" s="132">
        <v>19150</v>
      </c>
      <c r="G17" s="132">
        <v>5000</v>
      </c>
      <c r="H17" s="132">
        <v>500</v>
      </c>
      <c r="I17" s="200">
        <v>500</v>
      </c>
      <c r="J17" s="163">
        <v>0</v>
      </c>
      <c r="K17" s="163">
        <v>0</v>
      </c>
      <c r="L17" s="129" t="s">
        <v>101</v>
      </c>
      <c r="M17" s="198" t="s">
        <v>102</v>
      </c>
      <c r="N17" s="201"/>
      <c r="O17" s="129"/>
      <c r="P17" s="174"/>
    </row>
    <row r="18" s="176" customFormat="1" ht="87" customHeight="1" spans="1:16">
      <c r="A18" s="132">
        <v>14</v>
      </c>
      <c r="B18" s="129" t="s">
        <v>103</v>
      </c>
      <c r="C18" s="132" t="s">
        <v>11</v>
      </c>
      <c r="D18" s="132" t="s">
        <v>99</v>
      </c>
      <c r="E18" s="129" t="s">
        <v>104</v>
      </c>
      <c r="F18" s="132">
        <v>17547</v>
      </c>
      <c r="G18" s="132">
        <v>3400</v>
      </c>
      <c r="H18" s="132">
        <v>2350</v>
      </c>
      <c r="I18" s="200">
        <v>2350</v>
      </c>
      <c r="J18" s="163">
        <f t="shared" si="0"/>
        <v>69.1176470588235</v>
      </c>
      <c r="K18" s="163">
        <f t="shared" si="1"/>
        <v>100</v>
      </c>
      <c r="L18" s="129" t="s">
        <v>105</v>
      </c>
      <c r="M18" s="198" t="s">
        <v>106</v>
      </c>
      <c r="N18" s="201"/>
      <c r="O18" s="129"/>
      <c r="P18" s="174"/>
    </row>
    <row r="19" s="177" customFormat="1" ht="64.05" customHeight="1" spans="1:16">
      <c r="A19" s="47">
        <v>15</v>
      </c>
      <c r="B19" s="11" t="s">
        <v>107</v>
      </c>
      <c r="C19" s="47" t="s">
        <v>20</v>
      </c>
      <c r="D19" s="47" t="s">
        <v>99</v>
      </c>
      <c r="E19" s="11" t="s">
        <v>108</v>
      </c>
      <c r="F19" s="47">
        <v>10500</v>
      </c>
      <c r="G19" s="185">
        <v>1200</v>
      </c>
      <c r="H19" s="47">
        <v>0</v>
      </c>
      <c r="I19" s="92">
        <v>0</v>
      </c>
      <c r="J19" s="146">
        <v>0</v>
      </c>
      <c r="K19" s="146">
        <v>0</v>
      </c>
      <c r="L19" s="11" t="s">
        <v>53</v>
      </c>
      <c r="M19" s="202" t="s">
        <v>109</v>
      </c>
      <c r="N19" s="199"/>
      <c r="O19" s="11"/>
      <c r="P19" s="156"/>
    </row>
    <row r="20" s="177" customFormat="1" ht="57" customHeight="1" spans="1:16">
      <c r="A20" s="47">
        <v>16</v>
      </c>
      <c r="B20" s="11" t="s">
        <v>110</v>
      </c>
      <c r="C20" s="47" t="s">
        <v>19</v>
      </c>
      <c r="D20" s="47" t="s">
        <v>111</v>
      </c>
      <c r="E20" s="11" t="s">
        <v>112</v>
      </c>
      <c r="F20" s="47">
        <v>16000</v>
      </c>
      <c r="G20" s="185">
        <v>6000</v>
      </c>
      <c r="H20" s="47">
        <v>1700</v>
      </c>
      <c r="I20" s="92">
        <v>1800</v>
      </c>
      <c r="J20" s="146">
        <f>I20/G20*100</f>
        <v>30</v>
      </c>
      <c r="K20" s="146">
        <f>I20/H20*100</f>
        <v>105.882352941176</v>
      </c>
      <c r="L20" s="11" t="s">
        <v>113</v>
      </c>
      <c r="M20" s="202" t="s">
        <v>114</v>
      </c>
      <c r="N20" s="199"/>
      <c r="O20" s="11"/>
      <c r="P20" s="156"/>
    </row>
    <row r="21" ht="30" customHeight="1" spans="1:16">
      <c r="A21" s="84" t="s">
        <v>115</v>
      </c>
      <c r="B21" s="181"/>
      <c r="C21" s="186"/>
      <c r="D21" s="186"/>
      <c r="E21" s="187"/>
      <c r="F21" s="117">
        <f>SUM(F5:F20)</f>
        <v>1110161</v>
      </c>
      <c r="G21" s="117">
        <f>SUM(G5:G20)</f>
        <v>224166</v>
      </c>
      <c r="H21" s="116">
        <f>SUM(H5:H20)</f>
        <v>63906</v>
      </c>
      <c r="I21" s="116">
        <f>SUM(I5:I20)</f>
        <v>64222</v>
      </c>
      <c r="J21" s="146">
        <f t="shared" ref="J21" si="2">I21/G21*100</f>
        <v>28.6493045332477</v>
      </c>
      <c r="K21" s="146">
        <f t="shared" si="1"/>
        <v>100.49447626201</v>
      </c>
      <c r="L21" s="187"/>
      <c r="M21" s="172"/>
      <c r="N21" s="186"/>
      <c r="O21" s="172"/>
      <c r="P21" s="172"/>
    </row>
    <row r="22" ht="23.25" customHeight="1" spans="1:15">
      <c r="A22" s="188" t="s">
        <v>116</v>
      </c>
      <c r="B22" s="188"/>
      <c r="C22" s="188"/>
      <c r="D22" s="188"/>
      <c r="E22" s="188"/>
      <c r="F22" s="188"/>
      <c r="G22" s="188"/>
      <c r="H22" s="188"/>
      <c r="I22" s="188"/>
      <c r="J22" s="188"/>
      <c r="K22" s="188"/>
      <c r="L22" s="113"/>
      <c r="M22" s="113"/>
      <c r="N22" s="106"/>
      <c r="O22" s="113"/>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sheetData>
  <sheetProtection formatCells="0" insertHyperlinks="0" autoFilter="0"/>
  <autoFilter ref="C1:C70">
    <extLst/>
  </autoFilter>
  <mergeCells count="15">
    <mergeCell ref="A1:O1"/>
    <mergeCell ref="G3:H3"/>
    <mergeCell ref="J3:K3"/>
    <mergeCell ref="L3:N3"/>
    <mergeCell ref="A21:B21"/>
    <mergeCell ref="A22:O22"/>
    <mergeCell ref="A3:A4"/>
    <mergeCell ref="B3:B4"/>
    <mergeCell ref="C3:C4"/>
    <mergeCell ref="D3:D4"/>
    <mergeCell ref="E3:E4"/>
    <mergeCell ref="F3:F4"/>
    <mergeCell ref="I3:I4"/>
    <mergeCell ref="O3:O4"/>
    <mergeCell ref="P3:P4"/>
  </mergeCells>
  <printOptions horizontalCentered="1"/>
  <pageMargins left="0.235416666666667" right="0.118055555555556" top="0.707638888888889" bottom="0.471527777777778" header="0.904166666666667" footer="0.313888888888889"/>
  <pageSetup paperSize="9" scale="97" fitToHeight="0" orientation="landscape" useFirstPageNumber="1"/>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8"/>
  <sheetViews>
    <sheetView zoomScale="85" zoomScaleNormal="85" workbookViewId="0">
      <pane xSplit="2" ySplit="4" topLeftCell="C29" activePane="bottomRight" state="frozen"/>
      <selection/>
      <selection pane="topRight"/>
      <selection pane="bottomLeft"/>
      <selection pane="bottomRight" activeCell="E27" sqref="E27"/>
    </sheetView>
  </sheetViews>
  <sheetFormatPr defaultColWidth="9" defaultRowHeight="12"/>
  <cols>
    <col min="1" max="1" width="3.7" style="106" customWidth="1"/>
    <col min="2" max="2" width="12.5" style="109" customWidth="1"/>
    <col min="3" max="3" width="5.4" style="103" customWidth="1"/>
    <col min="4" max="4" width="6.1" style="103" customWidth="1"/>
    <col min="5" max="5" width="18.1" style="109" customWidth="1"/>
    <col min="6" max="6" width="7.7" style="103" customWidth="1"/>
    <col min="7" max="7" width="6.4" style="103" customWidth="1"/>
    <col min="8" max="9" width="6.5" style="103" customWidth="1"/>
    <col min="10" max="10" width="6.9" style="110" customWidth="1"/>
    <col min="11" max="11" width="6.7" style="110" customWidth="1"/>
    <col min="12" max="12" width="8" style="111" hidden="1" customWidth="1"/>
    <col min="13" max="13" width="7.1" style="103" customWidth="1"/>
    <col min="14" max="14" width="5.9" style="110" customWidth="1"/>
    <col min="15" max="15" width="16.3166666666667" style="109" customWidth="1"/>
    <col min="16" max="16" width="19.7" style="109" customWidth="1"/>
    <col min="17" max="17" width="5.9" style="103" hidden="1" customWidth="1"/>
    <col min="18" max="18" width="5.7" style="109" hidden="1" customWidth="1"/>
    <col min="19" max="16384" width="9" style="112"/>
  </cols>
  <sheetData>
    <row r="1" ht="27" customHeight="1" spans="1:18">
      <c r="A1" s="66" t="s">
        <v>117</v>
      </c>
      <c r="B1" s="66"/>
      <c r="C1" s="66"/>
      <c r="D1" s="66"/>
      <c r="E1" s="66"/>
      <c r="F1" s="66"/>
      <c r="G1" s="66"/>
      <c r="H1" s="66"/>
      <c r="I1" s="66"/>
      <c r="J1" s="66"/>
      <c r="K1" s="66"/>
      <c r="L1" s="139"/>
      <c r="M1" s="66"/>
      <c r="N1" s="66"/>
      <c r="O1" s="66"/>
      <c r="P1" s="66"/>
      <c r="Q1" s="66"/>
      <c r="R1" s="66"/>
    </row>
    <row r="2" ht="19.5" customHeight="1" spans="2:18">
      <c r="B2" s="113"/>
      <c r="C2" s="113"/>
      <c r="D2" s="113"/>
      <c r="E2" s="113"/>
      <c r="F2" s="114" t="s">
        <v>23</v>
      </c>
      <c r="G2" s="114"/>
      <c r="H2" s="114"/>
      <c r="I2" s="114"/>
      <c r="J2" s="140"/>
      <c r="K2" s="140"/>
      <c r="L2" s="141"/>
      <c r="M2" s="114"/>
      <c r="N2" s="140"/>
      <c r="O2" s="114"/>
      <c r="P2" s="114"/>
      <c r="Q2" s="106"/>
      <c r="R2" s="114"/>
    </row>
    <row r="3" s="103" customFormat="1" ht="23.25" customHeight="1" spans="1:19">
      <c r="A3" s="47" t="s">
        <v>2</v>
      </c>
      <c r="B3" s="47" t="s">
        <v>24</v>
      </c>
      <c r="C3" s="47" t="s">
        <v>3</v>
      </c>
      <c r="D3" s="47" t="s">
        <v>25</v>
      </c>
      <c r="E3" s="47" t="s">
        <v>26</v>
      </c>
      <c r="F3" s="47" t="s">
        <v>27</v>
      </c>
      <c r="G3" s="47" t="s">
        <v>28</v>
      </c>
      <c r="H3" s="47"/>
      <c r="I3" s="47" t="s">
        <v>118</v>
      </c>
      <c r="J3" s="142" t="s">
        <v>30</v>
      </c>
      <c r="K3" s="142"/>
      <c r="L3" s="134" t="s">
        <v>119</v>
      </c>
      <c r="M3" s="143" t="s">
        <v>120</v>
      </c>
      <c r="N3" s="144" t="s">
        <v>121</v>
      </c>
      <c r="O3" s="145" t="s">
        <v>31</v>
      </c>
      <c r="P3" s="145"/>
      <c r="Q3" s="145"/>
      <c r="R3" s="47" t="s">
        <v>32</v>
      </c>
      <c r="S3" s="98" t="s">
        <v>32</v>
      </c>
    </row>
    <row r="4" s="103" customFormat="1" ht="41.25" customHeight="1" spans="1:19">
      <c r="A4" s="115"/>
      <c r="B4" s="115"/>
      <c r="C4" s="47"/>
      <c r="D4" s="47"/>
      <c r="E4" s="47"/>
      <c r="F4" s="47"/>
      <c r="G4" s="47" t="s">
        <v>5</v>
      </c>
      <c r="H4" s="47" t="s">
        <v>122</v>
      </c>
      <c r="I4" s="47"/>
      <c r="J4" s="146" t="s">
        <v>34</v>
      </c>
      <c r="K4" s="146" t="s">
        <v>35</v>
      </c>
      <c r="L4" s="134"/>
      <c r="M4" s="143"/>
      <c r="N4" s="144"/>
      <c r="O4" s="47" t="s">
        <v>36</v>
      </c>
      <c r="P4" s="47" t="s">
        <v>37</v>
      </c>
      <c r="Q4" s="47" t="s">
        <v>38</v>
      </c>
      <c r="R4" s="47"/>
      <c r="S4" s="99"/>
    </row>
    <row r="5" s="104" customFormat="1" ht="88.95" customHeight="1" spans="1:19">
      <c r="A5" s="86">
        <v>1</v>
      </c>
      <c r="B5" s="11" t="s">
        <v>123</v>
      </c>
      <c r="C5" s="47" t="s">
        <v>17</v>
      </c>
      <c r="D5" s="47" t="s">
        <v>40</v>
      </c>
      <c r="E5" s="11" t="s">
        <v>124</v>
      </c>
      <c r="F5" s="116">
        <v>320000</v>
      </c>
      <c r="G5" s="117">
        <v>40000</v>
      </c>
      <c r="H5" s="117">
        <v>20500</v>
      </c>
      <c r="I5" s="127">
        <v>20866</v>
      </c>
      <c r="J5" s="146">
        <f>I5/G5*100</f>
        <v>52.165</v>
      </c>
      <c r="K5" s="146">
        <f>I5/H5*100</f>
        <v>101.785365853659</v>
      </c>
      <c r="L5" s="147">
        <v>20000</v>
      </c>
      <c r="M5" s="117">
        <f>SUM(L5,I5)</f>
        <v>40866</v>
      </c>
      <c r="N5" s="146">
        <f>M5/F5*100</f>
        <v>12.770625</v>
      </c>
      <c r="O5" s="148" t="s">
        <v>125</v>
      </c>
      <c r="P5" s="149" t="s">
        <v>126</v>
      </c>
      <c r="Q5" s="167"/>
      <c r="R5" s="11"/>
      <c r="S5" s="47"/>
    </row>
    <row r="6" s="104" customFormat="1" ht="154.05" customHeight="1" spans="1:19">
      <c r="A6" s="47">
        <v>2</v>
      </c>
      <c r="B6" s="11" t="s">
        <v>127</v>
      </c>
      <c r="C6" s="47" t="s">
        <v>128</v>
      </c>
      <c r="D6" s="47" t="s">
        <v>129</v>
      </c>
      <c r="E6" s="118" t="s">
        <v>130</v>
      </c>
      <c r="F6" s="116">
        <v>154010</v>
      </c>
      <c r="G6" s="117">
        <v>25000</v>
      </c>
      <c r="H6" s="117">
        <v>16750</v>
      </c>
      <c r="I6" s="127">
        <v>16233</v>
      </c>
      <c r="J6" s="146">
        <f t="shared" ref="J6:J33" si="0">I6/G6*100</f>
        <v>64.932</v>
      </c>
      <c r="K6" s="146">
        <f t="shared" ref="K6:K34" si="1">I6/H6*100</f>
        <v>96.9134328358209</v>
      </c>
      <c r="L6" s="147">
        <v>67159</v>
      </c>
      <c r="M6" s="117">
        <f>SUM(L6,I6)</f>
        <v>83392</v>
      </c>
      <c r="N6" s="146">
        <f t="shared" ref="N6:N34" si="2">M6/F6*100</f>
        <v>54.1471333030323</v>
      </c>
      <c r="O6" s="150" t="s">
        <v>131</v>
      </c>
      <c r="P6" s="149" t="s">
        <v>132</v>
      </c>
      <c r="Q6" s="167"/>
      <c r="R6" s="11"/>
      <c r="S6" s="47"/>
    </row>
    <row r="7" s="104" customFormat="1" ht="100.05" customHeight="1" spans="1:19">
      <c r="A7" s="86">
        <v>3</v>
      </c>
      <c r="B7" s="11" t="s">
        <v>133</v>
      </c>
      <c r="C7" s="47" t="s">
        <v>128</v>
      </c>
      <c r="D7" s="47" t="s">
        <v>134</v>
      </c>
      <c r="E7" s="11" t="s">
        <v>135</v>
      </c>
      <c r="F7" s="116">
        <v>127487</v>
      </c>
      <c r="G7" s="119">
        <v>30000</v>
      </c>
      <c r="H7" s="117">
        <v>19900</v>
      </c>
      <c r="I7" s="127">
        <v>17086</v>
      </c>
      <c r="J7" s="146">
        <f t="shared" si="0"/>
        <v>56.9533333333333</v>
      </c>
      <c r="K7" s="146">
        <f t="shared" si="1"/>
        <v>85.8592964824121</v>
      </c>
      <c r="L7" s="147">
        <v>33687</v>
      </c>
      <c r="M7" s="117">
        <f>L7+I7</f>
        <v>50773</v>
      </c>
      <c r="N7" s="146">
        <f t="shared" si="2"/>
        <v>39.8260214766996</v>
      </c>
      <c r="O7" s="150" t="s">
        <v>131</v>
      </c>
      <c r="P7" s="11" t="s">
        <v>136</v>
      </c>
      <c r="Q7" s="47"/>
      <c r="R7" s="11"/>
      <c r="S7" s="156"/>
    </row>
    <row r="8" s="105" customFormat="1" ht="97.05" customHeight="1" spans="1:19">
      <c r="A8" s="120">
        <v>4</v>
      </c>
      <c r="B8" s="121" t="s">
        <v>137</v>
      </c>
      <c r="C8" s="122" t="s">
        <v>13</v>
      </c>
      <c r="D8" s="122" t="s">
        <v>138</v>
      </c>
      <c r="E8" s="121" t="s">
        <v>139</v>
      </c>
      <c r="F8" s="123">
        <v>148264</v>
      </c>
      <c r="G8" s="124">
        <v>14000</v>
      </c>
      <c r="H8" s="125">
        <v>8000</v>
      </c>
      <c r="I8" s="125">
        <v>11159</v>
      </c>
      <c r="J8" s="151">
        <f t="shared" si="0"/>
        <v>79.7071428571429</v>
      </c>
      <c r="K8" s="151">
        <f t="shared" si="1"/>
        <v>139.4875</v>
      </c>
      <c r="L8" s="123">
        <v>23000</v>
      </c>
      <c r="M8" s="125">
        <f>L8+I8</f>
        <v>34159</v>
      </c>
      <c r="N8" s="151">
        <f t="shared" si="2"/>
        <v>23.0393082609399</v>
      </c>
      <c r="O8" s="121" t="s">
        <v>140</v>
      </c>
      <c r="P8" s="152" t="s">
        <v>141</v>
      </c>
      <c r="Q8" s="168"/>
      <c r="R8" s="121"/>
      <c r="S8" s="169"/>
    </row>
    <row r="9" s="104" customFormat="1" ht="67.05" customHeight="1" spans="1:19">
      <c r="A9" s="86">
        <v>5</v>
      </c>
      <c r="B9" s="11" t="s">
        <v>142</v>
      </c>
      <c r="C9" s="47" t="s">
        <v>13</v>
      </c>
      <c r="D9" s="47" t="s">
        <v>94</v>
      </c>
      <c r="E9" s="11" t="s">
        <v>143</v>
      </c>
      <c r="F9" s="47">
        <v>50000</v>
      </c>
      <c r="G9" s="92">
        <v>8000</v>
      </c>
      <c r="H9" s="119">
        <v>5600</v>
      </c>
      <c r="I9" s="153">
        <v>5200</v>
      </c>
      <c r="J9" s="146">
        <f t="shared" si="0"/>
        <v>65</v>
      </c>
      <c r="K9" s="146">
        <f t="shared" si="1"/>
        <v>92.8571428571429</v>
      </c>
      <c r="L9" s="92">
        <v>10000</v>
      </c>
      <c r="M9" s="117">
        <f>L9+I9</f>
        <v>15200</v>
      </c>
      <c r="N9" s="146">
        <f t="shared" si="2"/>
        <v>30.4</v>
      </c>
      <c r="O9" s="11" t="s">
        <v>144</v>
      </c>
      <c r="P9" s="154" t="s">
        <v>145</v>
      </c>
      <c r="Q9" s="170"/>
      <c r="R9" s="11"/>
      <c r="S9" s="156"/>
    </row>
    <row r="10" s="106" customFormat="1" ht="61.05" customHeight="1" spans="1:19">
      <c r="A10" s="47">
        <v>6</v>
      </c>
      <c r="B10" s="11" t="s">
        <v>146</v>
      </c>
      <c r="C10" s="47" t="s">
        <v>13</v>
      </c>
      <c r="D10" s="47" t="s">
        <v>147</v>
      </c>
      <c r="E10" s="11" t="s">
        <v>148</v>
      </c>
      <c r="F10" s="126">
        <v>50000</v>
      </c>
      <c r="G10" s="92">
        <v>8000</v>
      </c>
      <c r="H10" s="47">
        <v>6100</v>
      </c>
      <c r="I10" s="47">
        <v>5800</v>
      </c>
      <c r="J10" s="146">
        <f t="shared" si="0"/>
        <v>72.5</v>
      </c>
      <c r="K10" s="146">
        <f t="shared" si="1"/>
        <v>95.0819672131148</v>
      </c>
      <c r="L10" s="92">
        <v>7650</v>
      </c>
      <c r="M10" s="117">
        <f t="shared" ref="M10:M34" si="3">L10+I10</f>
        <v>13450</v>
      </c>
      <c r="N10" s="146">
        <f t="shared" si="2"/>
        <v>26.9</v>
      </c>
      <c r="O10" s="11" t="s">
        <v>149</v>
      </c>
      <c r="P10" s="154" t="s">
        <v>150</v>
      </c>
      <c r="Q10" s="170"/>
      <c r="R10" s="11"/>
      <c r="S10" s="47"/>
    </row>
    <row r="11" s="104" customFormat="1" ht="60" customHeight="1" spans="1:19">
      <c r="A11" s="86">
        <v>7</v>
      </c>
      <c r="B11" s="11" t="s">
        <v>151</v>
      </c>
      <c r="C11" s="47" t="s">
        <v>13</v>
      </c>
      <c r="D11" s="47" t="s">
        <v>152</v>
      </c>
      <c r="E11" s="11" t="s">
        <v>153</v>
      </c>
      <c r="F11" s="47">
        <v>35000</v>
      </c>
      <c r="G11" s="127">
        <v>15000</v>
      </c>
      <c r="H11" s="117">
        <v>8600</v>
      </c>
      <c r="I11" s="117">
        <v>11569</v>
      </c>
      <c r="J11" s="146">
        <f t="shared" si="0"/>
        <v>77.1266666666667</v>
      </c>
      <c r="K11" s="146">
        <f t="shared" si="1"/>
        <v>134.523255813953</v>
      </c>
      <c r="L11" s="136">
        <v>15049</v>
      </c>
      <c r="M11" s="117">
        <f t="shared" si="3"/>
        <v>26618</v>
      </c>
      <c r="N11" s="146">
        <f t="shared" si="2"/>
        <v>76.0514285714286</v>
      </c>
      <c r="O11" s="148" t="s">
        <v>154</v>
      </c>
      <c r="P11" s="154" t="s">
        <v>155</v>
      </c>
      <c r="Q11" s="170"/>
      <c r="R11" s="11"/>
      <c r="S11" s="156"/>
    </row>
    <row r="12" s="104" customFormat="1" ht="82.05" customHeight="1" spans="1:19">
      <c r="A12" s="47">
        <v>8</v>
      </c>
      <c r="B12" s="11" t="s">
        <v>156</v>
      </c>
      <c r="C12" s="47" t="s">
        <v>13</v>
      </c>
      <c r="D12" s="47" t="s">
        <v>129</v>
      </c>
      <c r="E12" s="11" t="s">
        <v>157</v>
      </c>
      <c r="F12" s="47">
        <v>26000</v>
      </c>
      <c r="G12" s="92">
        <v>10000</v>
      </c>
      <c r="H12" s="117">
        <v>6000</v>
      </c>
      <c r="I12" s="117">
        <v>6800</v>
      </c>
      <c r="J12" s="146">
        <f t="shared" si="0"/>
        <v>68</v>
      </c>
      <c r="K12" s="146">
        <f t="shared" si="1"/>
        <v>113.333333333333</v>
      </c>
      <c r="L12" s="92">
        <v>10117</v>
      </c>
      <c r="M12" s="117">
        <f t="shared" si="3"/>
        <v>16917</v>
      </c>
      <c r="N12" s="146">
        <f t="shared" si="2"/>
        <v>65.0653846153846</v>
      </c>
      <c r="O12" s="11" t="s">
        <v>158</v>
      </c>
      <c r="P12" s="155" t="s">
        <v>159</v>
      </c>
      <c r="Q12" s="171"/>
      <c r="R12" s="11"/>
      <c r="S12" s="156"/>
    </row>
    <row r="13" s="107" customFormat="1" ht="88.05" customHeight="1" spans="1:19">
      <c r="A13" s="86">
        <v>9</v>
      </c>
      <c r="B13" s="11" t="s">
        <v>160</v>
      </c>
      <c r="C13" s="47" t="s">
        <v>13</v>
      </c>
      <c r="D13" s="47" t="s">
        <v>161</v>
      </c>
      <c r="E13" s="11" t="s">
        <v>162</v>
      </c>
      <c r="F13" s="116">
        <v>26000</v>
      </c>
      <c r="G13" s="92">
        <v>6000</v>
      </c>
      <c r="H13" s="117">
        <v>2900</v>
      </c>
      <c r="I13" s="117">
        <v>3656</v>
      </c>
      <c r="J13" s="146">
        <f t="shared" si="0"/>
        <v>60.9333333333333</v>
      </c>
      <c r="K13" s="146">
        <f t="shared" si="1"/>
        <v>126.068965517241</v>
      </c>
      <c r="L13" s="116">
        <v>1000</v>
      </c>
      <c r="M13" s="117">
        <f t="shared" si="3"/>
        <v>4656</v>
      </c>
      <c r="N13" s="146">
        <f t="shared" si="2"/>
        <v>17.9076923076923</v>
      </c>
      <c r="O13" s="11" t="s">
        <v>163</v>
      </c>
      <c r="P13" s="156" t="s">
        <v>164</v>
      </c>
      <c r="Q13" s="47"/>
      <c r="R13" s="11"/>
      <c r="S13" s="137"/>
    </row>
    <row r="14" s="104" customFormat="1" ht="60" customHeight="1" spans="1:19">
      <c r="A14" s="47">
        <v>10</v>
      </c>
      <c r="B14" s="11" t="s">
        <v>165</v>
      </c>
      <c r="C14" s="47" t="s">
        <v>13</v>
      </c>
      <c r="D14" s="47" t="s">
        <v>166</v>
      </c>
      <c r="E14" s="11" t="s">
        <v>167</v>
      </c>
      <c r="F14" s="47">
        <v>31000</v>
      </c>
      <c r="G14" s="127">
        <v>12000</v>
      </c>
      <c r="H14" s="128">
        <v>6200</v>
      </c>
      <c r="I14" s="128">
        <v>6260</v>
      </c>
      <c r="J14" s="146">
        <f t="shared" si="0"/>
        <v>52.1666666666667</v>
      </c>
      <c r="K14" s="146">
        <f t="shared" si="1"/>
        <v>100.967741935484</v>
      </c>
      <c r="L14" s="127">
        <v>7000</v>
      </c>
      <c r="M14" s="117">
        <f t="shared" si="3"/>
        <v>13260</v>
      </c>
      <c r="N14" s="146">
        <f t="shared" si="2"/>
        <v>42.7741935483871</v>
      </c>
      <c r="O14" s="148" t="s">
        <v>168</v>
      </c>
      <c r="P14" s="11" t="s">
        <v>169</v>
      </c>
      <c r="Q14" s="47"/>
      <c r="R14" s="11"/>
      <c r="S14" s="156"/>
    </row>
    <row r="15" s="104" customFormat="1" ht="63" customHeight="1" spans="1:19">
      <c r="A15" s="86">
        <v>11</v>
      </c>
      <c r="B15" s="129" t="s">
        <v>170</v>
      </c>
      <c r="C15" s="47" t="s">
        <v>13</v>
      </c>
      <c r="D15" s="47" t="s">
        <v>60</v>
      </c>
      <c r="E15" s="11" t="s">
        <v>171</v>
      </c>
      <c r="F15" s="116">
        <v>104059</v>
      </c>
      <c r="G15" s="47">
        <v>4500</v>
      </c>
      <c r="H15" s="130">
        <v>2900</v>
      </c>
      <c r="I15" s="157">
        <v>3174</v>
      </c>
      <c r="J15" s="146">
        <f t="shared" si="0"/>
        <v>70.5333333333333</v>
      </c>
      <c r="K15" s="146">
        <f t="shared" si="1"/>
        <v>109.448275862069</v>
      </c>
      <c r="L15" s="132">
        <v>8000</v>
      </c>
      <c r="M15" s="117">
        <f t="shared" si="3"/>
        <v>11174</v>
      </c>
      <c r="N15" s="146">
        <f t="shared" si="2"/>
        <v>10.7381389404088</v>
      </c>
      <c r="O15" s="156" t="s">
        <v>172</v>
      </c>
      <c r="P15" s="148" t="s">
        <v>173</v>
      </c>
      <c r="Q15" s="127"/>
      <c r="R15" s="11"/>
      <c r="S15" s="156"/>
    </row>
    <row r="16" s="104" customFormat="1" ht="114" customHeight="1" spans="1:19">
      <c r="A16" s="47">
        <v>12</v>
      </c>
      <c r="B16" s="11" t="s">
        <v>174</v>
      </c>
      <c r="C16" s="47" t="s">
        <v>16</v>
      </c>
      <c r="D16" s="47" t="s">
        <v>175</v>
      </c>
      <c r="E16" s="11" t="s">
        <v>176</v>
      </c>
      <c r="F16" s="116">
        <v>206855</v>
      </c>
      <c r="G16" s="117">
        <v>2000</v>
      </c>
      <c r="H16" s="117">
        <v>2000</v>
      </c>
      <c r="I16" s="117">
        <v>2000</v>
      </c>
      <c r="J16" s="146">
        <f t="shared" si="0"/>
        <v>100</v>
      </c>
      <c r="K16" s="146">
        <f t="shared" si="1"/>
        <v>100</v>
      </c>
      <c r="L16" s="147">
        <v>4032</v>
      </c>
      <c r="M16" s="117">
        <f t="shared" si="3"/>
        <v>6032</v>
      </c>
      <c r="N16" s="146">
        <f t="shared" si="2"/>
        <v>2.91605230717169</v>
      </c>
      <c r="O16" s="150" t="s">
        <v>177</v>
      </c>
      <c r="P16" s="11" t="s">
        <v>178</v>
      </c>
      <c r="Q16" s="47"/>
      <c r="R16" s="11"/>
      <c r="S16" s="156"/>
    </row>
    <row r="17" s="104" customFormat="1" ht="53.25" customHeight="1" spans="1:19">
      <c r="A17" s="86">
        <v>13</v>
      </c>
      <c r="B17" s="11" t="s">
        <v>179</v>
      </c>
      <c r="C17" s="47" t="s">
        <v>16</v>
      </c>
      <c r="D17" s="47" t="s">
        <v>175</v>
      </c>
      <c r="E17" s="11" t="s">
        <v>180</v>
      </c>
      <c r="F17" s="116">
        <v>168000</v>
      </c>
      <c r="G17" s="117">
        <v>2000</v>
      </c>
      <c r="H17" s="117">
        <v>1000</v>
      </c>
      <c r="I17" s="117">
        <v>1300</v>
      </c>
      <c r="J17" s="146">
        <f t="shared" si="0"/>
        <v>65</v>
      </c>
      <c r="K17" s="146">
        <f t="shared" si="1"/>
        <v>130</v>
      </c>
      <c r="L17" s="147">
        <v>2000</v>
      </c>
      <c r="M17" s="117">
        <f t="shared" si="3"/>
        <v>3300</v>
      </c>
      <c r="N17" s="146">
        <f t="shared" si="2"/>
        <v>1.96428571428571</v>
      </c>
      <c r="O17" s="150" t="s">
        <v>181</v>
      </c>
      <c r="P17" s="11" t="s">
        <v>182</v>
      </c>
      <c r="Q17" s="47"/>
      <c r="R17" s="11"/>
      <c r="S17" s="156"/>
    </row>
    <row r="18" s="104" customFormat="1" ht="97.95" customHeight="1" spans="1:19">
      <c r="A18" s="47">
        <v>14</v>
      </c>
      <c r="B18" s="11" t="s">
        <v>183</v>
      </c>
      <c r="C18" s="47" t="s">
        <v>16</v>
      </c>
      <c r="D18" s="47" t="s">
        <v>175</v>
      </c>
      <c r="E18" s="11" t="s">
        <v>184</v>
      </c>
      <c r="F18" s="116">
        <v>166000</v>
      </c>
      <c r="G18" s="117">
        <v>5000</v>
      </c>
      <c r="H18" s="119">
        <v>3200</v>
      </c>
      <c r="I18" s="119">
        <v>5700</v>
      </c>
      <c r="J18" s="146">
        <f t="shared" si="0"/>
        <v>114</v>
      </c>
      <c r="K18" s="146">
        <f t="shared" si="1"/>
        <v>178.125</v>
      </c>
      <c r="L18" s="147">
        <v>50840</v>
      </c>
      <c r="M18" s="117">
        <f t="shared" si="3"/>
        <v>56540</v>
      </c>
      <c r="N18" s="146">
        <f t="shared" si="2"/>
        <v>34.0602409638554</v>
      </c>
      <c r="O18" s="150" t="s">
        <v>185</v>
      </c>
      <c r="P18" s="11" t="s">
        <v>186</v>
      </c>
      <c r="Q18" s="47"/>
      <c r="R18" s="11"/>
      <c r="S18" s="156"/>
    </row>
    <row r="19" ht="79.05" customHeight="1" spans="1:19">
      <c r="A19" s="86">
        <v>15</v>
      </c>
      <c r="B19" s="11" t="s">
        <v>187</v>
      </c>
      <c r="C19" s="47" t="s">
        <v>16</v>
      </c>
      <c r="D19" s="47" t="s">
        <v>175</v>
      </c>
      <c r="E19" s="11" t="s">
        <v>188</v>
      </c>
      <c r="F19" s="116">
        <v>61836</v>
      </c>
      <c r="G19" s="117">
        <v>11836</v>
      </c>
      <c r="H19" s="117">
        <v>6800</v>
      </c>
      <c r="I19" s="117">
        <v>7757</v>
      </c>
      <c r="J19" s="146">
        <f t="shared" si="0"/>
        <v>65.537343697195</v>
      </c>
      <c r="K19" s="146">
        <f t="shared" si="1"/>
        <v>114.073529411765</v>
      </c>
      <c r="L19" s="147">
        <v>50000</v>
      </c>
      <c r="M19" s="117">
        <f t="shared" si="3"/>
        <v>57757</v>
      </c>
      <c r="N19" s="146">
        <f t="shared" si="2"/>
        <v>93.4035189857041</v>
      </c>
      <c r="O19" s="150" t="s">
        <v>189</v>
      </c>
      <c r="P19" s="11" t="s">
        <v>190</v>
      </c>
      <c r="Q19" s="47"/>
      <c r="R19" s="11"/>
      <c r="S19" s="172"/>
    </row>
    <row r="20" s="106" customFormat="1" ht="127.05" customHeight="1" spans="1:19">
      <c r="A20" s="47">
        <v>16</v>
      </c>
      <c r="B20" s="11" t="s">
        <v>191</v>
      </c>
      <c r="C20" s="47" t="s">
        <v>15</v>
      </c>
      <c r="D20" s="47" t="s">
        <v>51</v>
      </c>
      <c r="E20" s="11" t="s">
        <v>192</v>
      </c>
      <c r="F20" s="116">
        <v>45000</v>
      </c>
      <c r="G20" s="117">
        <v>7300</v>
      </c>
      <c r="H20" s="117">
        <v>4000</v>
      </c>
      <c r="I20" s="117">
        <v>3400</v>
      </c>
      <c r="J20" s="146">
        <f t="shared" si="0"/>
        <v>46.5753424657534</v>
      </c>
      <c r="K20" s="146">
        <f t="shared" si="1"/>
        <v>85</v>
      </c>
      <c r="L20" s="147">
        <v>16800</v>
      </c>
      <c r="M20" s="117">
        <f t="shared" si="3"/>
        <v>20200</v>
      </c>
      <c r="N20" s="146">
        <f t="shared" si="2"/>
        <v>44.8888888888889</v>
      </c>
      <c r="O20" s="150" t="s">
        <v>193</v>
      </c>
      <c r="P20" s="158" t="s">
        <v>194</v>
      </c>
      <c r="Q20" s="173"/>
      <c r="R20" s="11"/>
      <c r="S20" s="47"/>
    </row>
    <row r="21" s="104" customFormat="1" ht="87" customHeight="1" spans="1:19">
      <c r="A21" s="86">
        <v>17</v>
      </c>
      <c r="B21" s="11" t="s">
        <v>195</v>
      </c>
      <c r="C21" s="47" t="s">
        <v>15</v>
      </c>
      <c r="D21" s="47" t="s">
        <v>51</v>
      </c>
      <c r="E21" s="11" t="s">
        <v>196</v>
      </c>
      <c r="F21" s="116">
        <v>16400</v>
      </c>
      <c r="G21" s="131">
        <v>6100</v>
      </c>
      <c r="H21" s="92">
        <v>5400</v>
      </c>
      <c r="I21" s="127">
        <v>1940</v>
      </c>
      <c r="J21" s="146">
        <f t="shared" si="0"/>
        <v>31.8032786885246</v>
      </c>
      <c r="K21" s="146">
        <f t="shared" si="1"/>
        <v>35.9259259259259</v>
      </c>
      <c r="L21" s="159">
        <v>10300</v>
      </c>
      <c r="M21" s="117">
        <f t="shared" si="3"/>
        <v>12240</v>
      </c>
      <c r="N21" s="146">
        <f t="shared" si="2"/>
        <v>74.6341463414634</v>
      </c>
      <c r="O21" s="160" t="s">
        <v>197</v>
      </c>
      <c r="P21" s="11" t="s">
        <v>198</v>
      </c>
      <c r="Q21" s="47"/>
      <c r="R21" s="11"/>
      <c r="S21" s="156"/>
    </row>
    <row r="22" s="104" customFormat="1" ht="157.95" customHeight="1" spans="1:19">
      <c r="A22" s="47">
        <v>18</v>
      </c>
      <c r="B22" s="11" t="s">
        <v>199</v>
      </c>
      <c r="C22" s="47" t="s">
        <v>15</v>
      </c>
      <c r="D22" s="47" t="s">
        <v>51</v>
      </c>
      <c r="E22" s="11" t="s">
        <v>200</v>
      </c>
      <c r="F22" s="126">
        <v>11576</v>
      </c>
      <c r="G22" s="127">
        <v>6576</v>
      </c>
      <c r="H22" s="92">
        <v>6576</v>
      </c>
      <c r="I22" s="92">
        <v>4300</v>
      </c>
      <c r="J22" s="146">
        <f t="shared" si="0"/>
        <v>65.3892944038929</v>
      </c>
      <c r="K22" s="146">
        <f t="shared" si="1"/>
        <v>65.3892944038929</v>
      </c>
      <c r="L22" s="136">
        <v>5000</v>
      </c>
      <c r="M22" s="117">
        <f t="shared" si="3"/>
        <v>9300</v>
      </c>
      <c r="N22" s="146">
        <f t="shared" si="2"/>
        <v>80.3386316516932</v>
      </c>
      <c r="O22" s="161" t="s">
        <v>201</v>
      </c>
      <c r="P22" s="11" t="s">
        <v>202</v>
      </c>
      <c r="Q22" s="47"/>
      <c r="R22" s="11"/>
      <c r="S22" s="156"/>
    </row>
    <row r="23" s="104" customFormat="1" ht="91.95" customHeight="1" spans="1:19">
      <c r="A23" s="86">
        <v>19</v>
      </c>
      <c r="B23" s="11" t="s">
        <v>203</v>
      </c>
      <c r="C23" s="47" t="s">
        <v>15</v>
      </c>
      <c r="D23" s="47" t="s">
        <v>51</v>
      </c>
      <c r="E23" s="11" t="s">
        <v>204</v>
      </c>
      <c r="F23" s="126">
        <v>7194</v>
      </c>
      <c r="G23" s="127">
        <v>1794</v>
      </c>
      <c r="H23" s="92">
        <v>1474</v>
      </c>
      <c r="I23" s="92">
        <v>1400</v>
      </c>
      <c r="J23" s="146">
        <f t="shared" si="0"/>
        <v>78.0379041248606</v>
      </c>
      <c r="K23" s="146">
        <f t="shared" si="1"/>
        <v>94.9796472184532</v>
      </c>
      <c r="L23" s="136">
        <v>5000</v>
      </c>
      <c r="M23" s="117">
        <f t="shared" si="3"/>
        <v>6400</v>
      </c>
      <c r="N23" s="146">
        <f t="shared" si="2"/>
        <v>88.9630247428413</v>
      </c>
      <c r="O23" s="148" t="s">
        <v>205</v>
      </c>
      <c r="P23" s="11" t="s">
        <v>206</v>
      </c>
      <c r="Q23" s="47"/>
      <c r="R23" s="11"/>
      <c r="S23" s="156"/>
    </row>
    <row r="24" s="104" customFormat="1" ht="70.95" customHeight="1" spans="1:19">
      <c r="A24" s="47">
        <v>20</v>
      </c>
      <c r="B24" s="11" t="s">
        <v>207</v>
      </c>
      <c r="C24" s="47" t="s">
        <v>15</v>
      </c>
      <c r="D24" s="47" t="s">
        <v>51</v>
      </c>
      <c r="E24" s="11" t="s">
        <v>208</v>
      </c>
      <c r="F24" s="116">
        <v>10237</v>
      </c>
      <c r="G24" s="117">
        <v>1900</v>
      </c>
      <c r="H24" s="92">
        <v>1310</v>
      </c>
      <c r="I24" s="92">
        <v>1707</v>
      </c>
      <c r="J24" s="146">
        <f t="shared" si="0"/>
        <v>89.8421052631579</v>
      </c>
      <c r="K24" s="146">
        <f t="shared" si="1"/>
        <v>130.30534351145</v>
      </c>
      <c r="L24" s="147">
        <v>6670</v>
      </c>
      <c r="M24" s="117">
        <f t="shared" si="3"/>
        <v>8377</v>
      </c>
      <c r="N24" s="146">
        <f t="shared" si="2"/>
        <v>81.8306144378236</v>
      </c>
      <c r="O24" s="162" t="s">
        <v>209</v>
      </c>
      <c r="P24" s="11" t="s">
        <v>210</v>
      </c>
      <c r="Q24" s="47"/>
      <c r="R24" s="11"/>
      <c r="S24" s="156"/>
    </row>
    <row r="25" s="104" customFormat="1" ht="88.95" customHeight="1" spans="1:19">
      <c r="A25" s="86">
        <v>21</v>
      </c>
      <c r="B25" s="11" t="s">
        <v>211</v>
      </c>
      <c r="C25" s="47" t="s">
        <v>15</v>
      </c>
      <c r="D25" s="47" t="s">
        <v>51</v>
      </c>
      <c r="E25" s="11" t="s">
        <v>212</v>
      </c>
      <c r="F25" s="116">
        <v>42069</v>
      </c>
      <c r="G25" s="117">
        <v>4319</v>
      </c>
      <c r="H25" s="92">
        <v>4000</v>
      </c>
      <c r="I25" s="92">
        <v>3800</v>
      </c>
      <c r="J25" s="146">
        <f t="shared" si="0"/>
        <v>87.9833294744154</v>
      </c>
      <c r="K25" s="146">
        <f t="shared" si="1"/>
        <v>95</v>
      </c>
      <c r="L25" s="147">
        <v>29700</v>
      </c>
      <c r="M25" s="117">
        <f t="shared" si="3"/>
        <v>33500</v>
      </c>
      <c r="N25" s="146">
        <f t="shared" si="2"/>
        <v>79.6310822696047</v>
      </c>
      <c r="O25" s="162" t="s">
        <v>213</v>
      </c>
      <c r="P25" s="154" t="s">
        <v>214</v>
      </c>
      <c r="Q25" s="170"/>
      <c r="R25" s="11"/>
      <c r="S25" s="156"/>
    </row>
    <row r="26" s="104" customFormat="1" ht="78" customHeight="1" spans="1:19">
      <c r="A26" s="47">
        <v>22</v>
      </c>
      <c r="B26" s="11" t="s">
        <v>215</v>
      </c>
      <c r="C26" s="47" t="s">
        <v>15</v>
      </c>
      <c r="D26" s="47" t="s">
        <v>51</v>
      </c>
      <c r="E26" s="11" t="s">
        <v>216</v>
      </c>
      <c r="F26" s="116">
        <v>9568</v>
      </c>
      <c r="G26" s="117">
        <v>1100</v>
      </c>
      <c r="H26" s="117">
        <v>900</v>
      </c>
      <c r="I26" s="117">
        <v>950</v>
      </c>
      <c r="J26" s="146">
        <f t="shared" si="0"/>
        <v>86.3636363636364</v>
      </c>
      <c r="K26" s="146">
        <f t="shared" si="1"/>
        <v>105.555555555556</v>
      </c>
      <c r="L26" s="116">
        <v>6500</v>
      </c>
      <c r="M26" s="117">
        <f t="shared" si="3"/>
        <v>7450</v>
      </c>
      <c r="N26" s="146">
        <f t="shared" si="2"/>
        <v>77.8637123745819</v>
      </c>
      <c r="O26" s="162" t="s">
        <v>217</v>
      </c>
      <c r="P26" s="11" t="s">
        <v>218</v>
      </c>
      <c r="Q26" s="47"/>
      <c r="R26" s="11"/>
      <c r="S26" s="156"/>
    </row>
    <row r="27" s="104" customFormat="1" ht="57" customHeight="1" spans="1:19">
      <c r="A27" s="47">
        <v>23</v>
      </c>
      <c r="B27" s="11" t="s">
        <v>219</v>
      </c>
      <c r="C27" s="47" t="s">
        <v>19</v>
      </c>
      <c r="D27" s="47" t="s">
        <v>111</v>
      </c>
      <c r="E27" s="11" t="s">
        <v>220</v>
      </c>
      <c r="F27" s="126">
        <v>21682</v>
      </c>
      <c r="G27" s="127">
        <v>10000</v>
      </c>
      <c r="H27" s="117">
        <v>5400</v>
      </c>
      <c r="I27" s="117">
        <v>7300</v>
      </c>
      <c r="J27" s="146">
        <f t="shared" si="0"/>
        <v>73</v>
      </c>
      <c r="K27" s="146">
        <f t="shared" si="1"/>
        <v>135.185185185185</v>
      </c>
      <c r="L27" s="127">
        <v>5000</v>
      </c>
      <c r="M27" s="117">
        <f t="shared" si="3"/>
        <v>12300</v>
      </c>
      <c r="N27" s="146">
        <f t="shared" si="2"/>
        <v>56.7290840328383</v>
      </c>
      <c r="O27" s="148" t="s">
        <v>221</v>
      </c>
      <c r="P27" s="11" t="s">
        <v>222</v>
      </c>
      <c r="Q27" s="47"/>
      <c r="R27" s="11"/>
      <c r="S27" s="156"/>
    </row>
    <row r="28" s="108" customFormat="1" ht="97.05" customHeight="1" spans="1:19">
      <c r="A28" s="132">
        <v>24</v>
      </c>
      <c r="B28" s="129" t="s">
        <v>223</v>
      </c>
      <c r="C28" s="132" t="s">
        <v>11</v>
      </c>
      <c r="D28" s="132" t="s">
        <v>99</v>
      </c>
      <c r="E28" s="129" t="s">
        <v>224</v>
      </c>
      <c r="F28" s="133">
        <v>10198</v>
      </c>
      <c r="G28" s="134">
        <v>4000</v>
      </c>
      <c r="H28" s="134">
        <v>2200</v>
      </c>
      <c r="I28" s="134">
        <v>3000</v>
      </c>
      <c r="J28" s="163">
        <f t="shared" si="0"/>
        <v>75</v>
      </c>
      <c r="K28" s="163">
        <f t="shared" si="1"/>
        <v>136.363636363636</v>
      </c>
      <c r="L28" s="134">
        <v>4000</v>
      </c>
      <c r="M28" s="134">
        <f t="shared" si="3"/>
        <v>7000</v>
      </c>
      <c r="N28" s="163">
        <f t="shared" si="2"/>
        <v>68.6409099823495</v>
      </c>
      <c r="O28" s="129" t="s">
        <v>225</v>
      </c>
      <c r="P28" s="129" t="s">
        <v>226</v>
      </c>
      <c r="Q28" s="132"/>
      <c r="R28" s="129"/>
      <c r="S28" s="174"/>
    </row>
    <row r="29" s="108" customFormat="1" ht="100.95" customHeight="1" spans="1:19">
      <c r="A29" s="132">
        <v>25</v>
      </c>
      <c r="B29" s="129" t="s">
        <v>227</v>
      </c>
      <c r="C29" s="132" t="s">
        <v>11</v>
      </c>
      <c r="D29" s="132" t="s">
        <v>99</v>
      </c>
      <c r="E29" s="129" t="s">
        <v>228</v>
      </c>
      <c r="F29" s="133">
        <v>11724</v>
      </c>
      <c r="G29" s="133">
        <v>4000</v>
      </c>
      <c r="H29" s="134">
        <v>1800</v>
      </c>
      <c r="I29" s="134">
        <v>1900</v>
      </c>
      <c r="J29" s="163">
        <f t="shared" si="0"/>
        <v>47.5</v>
      </c>
      <c r="K29" s="163">
        <f t="shared" si="1"/>
        <v>105.555555555556</v>
      </c>
      <c r="L29" s="134">
        <v>600</v>
      </c>
      <c r="M29" s="134">
        <f t="shared" si="3"/>
        <v>2500</v>
      </c>
      <c r="N29" s="163">
        <f t="shared" si="2"/>
        <v>21.323780279768</v>
      </c>
      <c r="O29" s="129" t="s">
        <v>229</v>
      </c>
      <c r="P29" s="129" t="s">
        <v>230</v>
      </c>
      <c r="Q29" s="132"/>
      <c r="R29" s="129"/>
      <c r="S29" s="174"/>
    </row>
    <row r="30" s="104" customFormat="1" ht="77.25" customHeight="1" spans="1:19">
      <c r="A30" s="47">
        <v>26</v>
      </c>
      <c r="B30" s="135" t="s">
        <v>231</v>
      </c>
      <c r="C30" s="47" t="s">
        <v>21</v>
      </c>
      <c r="D30" s="47" t="s">
        <v>99</v>
      </c>
      <c r="E30" s="135" t="s">
        <v>232</v>
      </c>
      <c r="F30" s="116">
        <v>29423</v>
      </c>
      <c r="G30" s="92">
        <v>8000</v>
      </c>
      <c r="H30" s="117">
        <v>5400</v>
      </c>
      <c r="I30" s="117">
        <v>5400</v>
      </c>
      <c r="J30" s="146">
        <f t="shared" si="0"/>
        <v>67.5</v>
      </c>
      <c r="K30" s="146">
        <f t="shared" si="1"/>
        <v>100</v>
      </c>
      <c r="L30" s="147">
        <v>12309</v>
      </c>
      <c r="M30" s="117">
        <f t="shared" si="3"/>
        <v>17709</v>
      </c>
      <c r="N30" s="146">
        <f t="shared" si="2"/>
        <v>60.1876083336166</v>
      </c>
      <c r="O30" s="9" t="s">
        <v>233</v>
      </c>
      <c r="P30" s="11" t="s">
        <v>234</v>
      </c>
      <c r="Q30" s="47"/>
      <c r="R30" s="11"/>
      <c r="S30" s="156"/>
    </row>
    <row r="31" s="104" customFormat="1" ht="72" customHeight="1" spans="1:19">
      <c r="A31" s="47">
        <v>27</v>
      </c>
      <c r="B31" s="11" t="s">
        <v>235</v>
      </c>
      <c r="C31" s="47" t="s">
        <v>20</v>
      </c>
      <c r="D31" s="47" t="s">
        <v>99</v>
      </c>
      <c r="E31" s="11" t="s">
        <v>236</v>
      </c>
      <c r="F31" s="116">
        <v>46942.22</v>
      </c>
      <c r="G31" s="92">
        <v>10000</v>
      </c>
      <c r="H31" s="117">
        <v>6000</v>
      </c>
      <c r="I31" s="117">
        <v>7741</v>
      </c>
      <c r="J31" s="146">
        <f t="shared" si="0"/>
        <v>77.41</v>
      </c>
      <c r="K31" s="146">
        <f t="shared" si="1"/>
        <v>129.016666666667</v>
      </c>
      <c r="L31" s="147">
        <v>13270</v>
      </c>
      <c r="M31" s="117">
        <f t="shared" si="3"/>
        <v>21011</v>
      </c>
      <c r="N31" s="146">
        <f t="shared" si="2"/>
        <v>44.7592806646128</v>
      </c>
      <c r="O31" s="11" t="s">
        <v>237</v>
      </c>
      <c r="P31" s="11" t="s">
        <v>238</v>
      </c>
      <c r="Q31" s="47"/>
      <c r="R31" s="11"/>
      <c r="S31" s="156"/>
    </row>
    <row r="32" s="104" customFormat="1" ht="76.05" customHeight="1" spans="1:19">
      <c r="A32" s="47">
        <v>28</v>
      </c>
      <c r="B32" s="11" t="s">
        <v>239</v>
      </c>
      <c r="C32" s="47" t="s">
        <v>20</v>
      </c>
      <c r="D32" s="47" t="s">
        <v>99</v>
      </c>
      <c r="E32" s="11" t="s">
        <v>240</v>
      </c>
      <c r="F32" s="126">
        <v>37000</v>
      </c>
      <c r="G32" s="127">
        <v>6000</v>
      </c>
      <c r="H32" s="117">
        <v>3500</v>
      </c>
      <c r="I32" s="117">
        <v>4993</v>
      </c>
      <c r="J32" s="146">
        <f t="shared" si="0"/>
        <v>83.2166666666667</v>
      </c>
      <c r="K32" s="146">
        <f t="shared" si="1"/>
        <v>142.657142857143</v>
      </c>
      <c r="L32" s="136">
        <v>10106</v>
      </c>
      <c r="M32" s="117">
        <f t="shared" si="3"/>
        <v>15099</v>
      </c>
      <c r="N32" s="146">
        <f t="shared" si="2"/>
        <v>40.8081081081081</v>
      </c>
      <c r="O32" s="148" t="s">
        <v>241</v>
      </c>
      <c r="P32" s="11" t="s">
        <v>242</v>
      </c>
      <c r="Q32" s="47"/>
      <c r="R32" s="11"/>
      <c r="S32" s="156"/>
    </row>
    <row r="33" s="108" customFormat="1" ht="63.9" customHeight="1" spans="1:19">
      <c r="A33" s="132">
        <v>29</v>
      </c>
      <c r="B33" s="129" t="s">
        <v>243</v>
      </c>
      <c r="C33" s="132" t="s">
        <v>18</v>
      </c>
      <c r="D33" s="132" t="s">
        <v>40</v>
      </c>
      <c r="E33" s="129" t="s">
        <v>244</v>
      </c>
      <c r="F33" s="133">
        <v>45000</v>
      </c>
      <c r="G33" s="136">
        <v>15000</v>
      </c>
      <c r="H33" s="134">
        <v>7500</v>
      </c>
      <c r="I33" s="134">
        <v>11500</v>
      </c>
      <c r="J33" s="163">
        <f t="shared" si="0"/>
        <v>76.6666666666667</v>
      </c>
      <c r="K33" s="163">
        <f t="shared" si="1"/>
        <v>153.333333333333</v>
      </c>
      <c r="L33" s="136">
        <v>10000</v>
      </c>
      <c r="M33" s="134">
        <f t="shared" si="3"/>
        <v>21500</v>
      </c>
      <c r="N33" s="163">
        <f t="shared" si="2"/>
        <v>47.7777777777778</v>
      </c>
      <c r="O33" s="164" t="s">
        <v>245</v>
      </c>
      <c r="P33" s="129" t="s">
        <v>246</v>
      </c>
      <c r="Q33" s="132"/>
      <c r="R33" s="129"/>
      <c r="S33" s="174"/>
    </row>
    <row r="34" s="107" customFormat="1" ht="29.25" customHeight="1" spans="1:19">
      <c r="A34" s="47" t="s">
        <v>115</v>
      </c>
      <c r="B34" s="47"/>
      <c r="C34" s="137"/>
      <c r="D34" s="137"/>
      <c r="E34" s="138"/>
      <c r="F34" s="117">
        <f>SUM(F5:F33)</f>
        <v>2018524.22</v>
      </c>
      <c r="G34" s="126">
        <f>SUM(G5:G33)</f>
        <v>279425</v>
      </c>
      <c r="H34" s="117">
        <f>SUM(H5:H33)</f>
        <v>171910</v>
      </c>
      <c r="I34" s="117">
        <f>SUM(I5:I33)</f>
        <v>183891</v>
      </c>
      <c r="J34" s="146">
        <f t="shared" ref="J34" si="4">I34/G34*100</f>
        <v>65.810503712982</v>
      </c>
      <c r="K34" s="146">
        <f t="shared" si="1"/>
        <v>106.969344424408</v>
      </c>
      <c r="L34" s="134">
        <f>SUM(L5:L33)</f>
        <v>444789</v>
      </c>
      <c r="M34" s="117">
        <f t="shared" si="3"/>
        <v>628680</v>
      </c>
      <c r="N34" s="146">
        <f t="shared" si="2"/>
        <v>31.1455267056444</v>
      </c>
      <c r="O34" s="160"/>
      <c r="P34" s="160"/>
      <c r="Q34" s="137"/>
      <c r="R34" s="160"/>
      <c r="S34" s="137"/>
    </row>
    <row r="35" ht="30" customHeight="1" spans="2:18">
      <c r="B35" s="113"/>
      <c r="C35" s="106"/>
      <c r="D35" s="106"/>
      <c r="E35" s="113"/>
      <c r="F35" s="106"/>
      <c r="G35" s="106"/>
      <c r="H35" s="106"/>
      <c r="I35" s="106"/>
      <c r="J35" s="165"/>
      <c r="K35" s="165"/>
      <c r="L35" s="166"/>
      <c r="M35" s="106"/>
      <c r="N35" s="165"/>
      <c r="O35" s="113"/>
      <c r="P35" s="113"/>
      <c r="Q35" s="106"/>
      <c r="R35" s="113"/>
    </row>
    <row r="36" ht="30" customHeight="1" spans="2:18">
      <c r="B36" s="113"/>
      <c r="C36" s="106"/>
      <c r="D36" s="106"/>
      <c r="E36" s="113"/>
      <c r="F36" s="106"/>
      <c r="G36" s="106"/>
      <c r="H36" s="106"/>
      <c r="I36" s="106"/>
      <c r="J36" s="165"/>
      <c r="K36" s="165"/>
      <c r="L36" s="166"/>
      <c r="M36" s="106"/>
      <c r="N36" s="165"/>
      <c r="O36" s="113"/>
      <c r="P36" s="113"/>
      <c r="Q36" s="106"/>
      <c r="R36" s="113"/>
    </row>
    <row r="37" ht="30" customHeight="1" spans="2:18">
      <c r="B37" s="113"/>
      <c r="C37" s="106"/>
      <c r="D37" s="106"/>
      <c r="E37" s="113"/>
      <c r="F37" s="106"/>
      <c r="G37" s="106"/>
      <c r="H37" s="106"/>
      <c r="I37" s="106"/>
      <c r="J37" s="165"/>
      <c r="K37" s="165"/>
      <c r="L37" s="166"/>
      <c r="M37" s="106"/>
      <c r="N37" s="165"/>
      <c r="O37" s="113"/>
      <c r="P37" s="113"/>
      <c r="Q37" s="106"/>
      <c r="R37" s="113"/>
    </row>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formatCells="0" insertHyperlinks="0" autoFilter="0"/>
  <autoFilter ref="A1:R34">
    <extLst/>
  </autoFilter>
  <mergeCells count="19">
    <mergeCell ref="A1:R1"/>
    <mergeCell ref="B2:E2"/>
    <mergeCell ref="F2:R2"/>
    <mergeCell ref="G3:H3"/>
    <mergeCell ref="J3:K3"/>
    <mergeCell ref="O3:Q3"/>
    <mergeCell ref="A34:B34"/>
    <mergeCell ref="A3:A4"/>
    <mergeCell ref="B3:B4"/>
    <mergeCell ref="C3:C4"/>
    <mergeCell ref="D3:D4"/>
    <mergeCell ref="E3:E4"/>
    <mergeCell ref="F3:F4"/>
    <mergeCell ref="I3:I4"/>
    <mergeCell ref="L3:L4"/>
    <mergeCell ref="M3:M4"/>
    <mergeCell ref="N3:N4"/>
    <mergeCell ref="R3:R4"/>
    <mergeCell ref="S3:S4"/>
  </mergeCells>
  <printOptions horizontalCentered="1"/>
  <pageMargins left="0.235416666666667" right="0.196527777777778" top="0.707638888888889" bottom="0.471527777777778" header="0.904166666666667" footer="0.313888888888889"/>
  <pageSetup paperSize="9" scale="88" fitToHeight="0" orientation="landscape" useFirstPageNumber="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zoomScale="85" zoomScaleNormal="85" workbookViewId="0">
      <selection activeCell="B13" sqref="B13"/>
    </sheetView>
  </sheetViews>
  <sheetFormatPr defaultColWidth="9" defaultRowHeight="14.25"/>
  <cols>
    <col min="1" max="1" width="4.7" style="61" customWidth="1"/>
    <col min="2" max="2" width="14.2" style="61" customWidth="1"/>
    <col min="3" max="3" width="10.7" style="61" customWidth="1"/>
    <col min="4" max="4" width="8.5" style="61" customWidth="1"/>
    <col min="5" max="5" width="29.1" style="61" customWidth="1"/>
    <col min="6" max="6" width="9" style="61"/>
    <col min="7" max="7" width="14.4" style="64" customWidth="1"/>
    <col min="8" max="8" width="22" style="61" customWidth="1"/>
    <col min="9" max="9" width="6.3" style="65" hidden="1" customWidth="1"/>
    <col min="10" max="10" width="7.9" style="61" hidden="1" customWidth="1"/>
    <col min="11" max="11" width="9.11666666666667" style="61" customWidth="1"/>
    <col min="12" max="16384" width="9" style="61"/>
  </cols>
  <sheetData>
    <row r="1" ht="20.25" spans="1:10">
      <c r="A1" s="66" t="s">
        <v>247</v>
      </c>
      <c r="B1" s="66"/>
      <c r="C1" s="66"/>
      <c r="D1" s="66"/>
      <c r="E1" s="66"/>
      <c r="F1" s="66"/>
      <c r="G1" s="67"/>
      <c r="H1" s="67"/>
      <c r="I1" s="66"/>
      <c r="J1" s="66"/>
    </row>
    <row r="2" ht="20.25" customHeight="1" spans="1:10">
      <c r="A2" s="68"/>
      <c r="B2" s="69"/>
      <c r="C2" s="69"/>
      <c r="D2" s="69"/>
      <c r="E2" s="69"/>
      <c r="F2" s="70"/>
      <c r="G2" s="71" t="s">
        <v>23</v>
      </c>
      <c r="H2" s="72"/>
      <c r="I2" s="97"/>
      <c r="J2" s="72"/>
    </row>
    <row r="3" ht="18.75" customHeight="1" spans="1:11">
      <c r="A3" s="73" t="s">
        <v>2</v>
      </c>
      <c r="B3" s="56" t="s">
        <v>248</v>
      </c>
      <c r="C3" s="56" t="s">
        <v>3</v>
      </c>
      <c r="D3" s="56" t="s">
        <v>249</v>
      </c>
      <c r="E3" s="56" t="s">
        <v>26</v>
      </c>
      <c r="F3" s="74" t="s">
        <v>27</v>
      </c>
      <c r="G3" s="75" t="s">
        <v>31</v>
      </c>
      <c r="H3" s="75"/>
      <c r="I3" s="75"/>
      <c r="J3" s="75" t="s">
        <v>32</v>
      </c>
      <c r="K3" s="98" t="s">
        <v>32</v>
      </c>
    </row>
    <row r="4" ht="27" customHeight="1" spans="1:11">
      <c r="A4" s="76"/>
      <c r="B4" s="60"/>
      <c r="C4" s="60"/>
      <c r="D4" s="60"/>
      <c r="E4" s="60"/>
      <c r="F4" s="77"/>
      <c r="G4" s="75" t="s">
        <v>250</v>
      </c>
      <c r="H4" s="75" t="s">
        <v>37</v>
      </c>
      <c r="I4" s="75" t="s">
        <v>38</v>
      </c>
      <c r="J4" s="75"/>
      <c r="K4" s="99"/>
    </row>
    <row r="5" s="61" customFormat="1" ht="94.95" customHeight="1" spans="1:11">
      <c r="A5" s="47">
        <v>1</v>
      </c>
      <c r="B5" s="48" t="s">
        <v>251</v>
      </c>
      <c r="C5" s="49" t="s">
        <v>11</v>
      </c>
      <c r="D5" s="49" t="s">
        <v>252</v>
      </c>
      <c r="E5" s="48" t="s">
        <v>253</v>
      </c>
      <c r="F5" s="78">
        <v>820000</v>
      </c>
      <c r="G5" s="79" t="s">
        <v>254</v>
      </c>
      <c r="H5" s="80" t="s">
        <v>255</v>
      </c>
      <c r="I5" s="100"/>
      <c r="J5" s="100"/>
      <c r="K5" s="101"/>
    </row>
    <row r="6" ht="60" customHeight="1" spans="1:11">
      <c r="A6" s="47">
        <v>2</v>
      </c>
      <c r="B6" s="53" t="s">
        <v>256</v>
      </c>
      <c r="C6" s="54" t="s">
        <v>16</v>
      </c>
      <c r="D6" s="49" t="s">
        <v>175</v>
      </c>
      <c r="E6" s="53" t="s">
        <v>257</v>
      </c>
      <c r="F6" s="81">
        <v>15000</v>
      </c>
      <c r="G6" s="79" t="s">
        <v>258</v>
      </c>
      <c r="H6" s="79" t="s">
        <v>259</v>
      </c>
      <c r="I6" s="75"/>
      <c r="J6" s="100"/>
      <c r="K6" s="80"/>
    </row>
    <row r="7" ht="48" customHeight="1" spans="1:11">
      <c r="A7" s="47">
        <v>3</v>
      </c>
      <c r="B7" s="55" t="s">
        <v>260</v>
      </c>
      <c r="C7" s="54" t="s">
        <v>15</v>
      </c>
      <c r="D7" s="49" t="s">
        <v>51</v>
      </c>
      <c r="E7" s="55" t="s">
        <v>261</v>
      </c>
      <c r="F7" s="82">
        <v>30000</v>
      </c>
      <c r="G7" s="79" t="s">
        <v>262</v>
      </c>
      <c r="H7" s="80" t="s">
        <v>263</v>
      </c>
      <c r="I7" s="100"/>
      <c r="J7" s="100"/>
      <c r="K7" s="80"/>
    </row>
    <row r="8" ht="45" customHeight="1" spans="1:11">
      <c r="A8" s="47">
        <v>4</v>
      </c>
      <c r="B8" s="11" t="s">
        <v>264</v>
      </c>
      <c r="C8" s="49" t="s">
        <v>16</v>
      </c>
      <c r="D8" s="49" t="s">
        <v>175</v>
      </c>
      <c r="E8" s="83" t="s">
        <v>265</v>
      </c>
      <c r="F8" s="82">
        <v>23300</v>
      </c>
      <c r="G8" s="79" t="s">
        <v>262</v>
      </c>
      <c r="H8" s="80" t="s">
        <v>266</v>
      </c>
      <c r="I8" s="100"/>
      <c r="J8" s="100"/>
      <c r="K8" s="102"/>
    </row>
    <row r="9" s="61" customFormat="1" ht="52.05" customHeight="1" spans="1:11">
      <c r="A9" s="47">
        <v>5</v>
      </c>
      <c r="B9" s="11" t="s">
        <v>267</v>
      </c>
      <c r="C9" s="47" t="s">
        <v>15</v>
      </c>
      <c r="D9" s="49" t="s">
        <v>51</v>
      </c>
      <c r="E9" s="11" t="s">
        <v>268</v>
      </c>
      <c r="F9" s="84">
        <v>19663</v>
      </c>
      <c r="G9" s="79" t="s">
        <v>262</v>
      </c>
      <c r="H9" s="80" t="s">
        <v>269</v>
      </c>
      <c r="I9" s="100"/>
      <c r="J9" s="100"/>
      <c r="K9" s="80"/>
    </row>
    <row r="10" s="61" customFormat="1" ht="55.05" customHeight="1" spans="1:11">
      <c r="A10" s="47">
        <v>6</v>
      </c>
      <c r="B10" s="11" t="s">
        <v>270</v>
      </c>
      <c r="C10" s="47" t="s">
        <v>15</v>
      </c>
      <c r="D10" s="49" t="s">
        <v>51</v>
      </c>
      <c r="E10" s="11" t="s">
        <v>271</v>
      </c>
      <c r="F10" s="84">
        <v>10630</v>
      </c>
      <c r="G10" s="79" t="s">
        <v>262</v>
      </c>
      <c r="H10" s="80" t="s">
        <v>272</v>
      </c>
      <c r="I10" s="100"/>
      <c r="J10" s="100"/>
      <c r="K10" s="101"/>
    </row>
    <row r="11" ht="40.95" customHeight="1" spans="1:11">
      <c r="A11" s="47">
        <v>7</v>
      </c>
      <c r="B11" s="85" t="s">
        <v>273</v>
      </c>
      <c r="C11" s="86" t="s">
        <v>13</v>
      </c>
      <c r="D11" s="49" t="s">
        <v>134</v>
      </c>
      <c r="E11" s="87" t="s">
        <v>274</v>
      </c>
      <c r="F11" s="88">
        <v>25000</v>
      </c>
      <c r="G11" s="89" t="s">
        <v>262</v>
      </c>
      <c r="H11" s="80" t="s">
        <v>275</v>
      </c>
      <c r="I11" s="100"/>
      <c r="J11" s="100"/>
      <c r="K11" s="101"/>
    </row>
    <row r="12" s="61" customFormat="1" ht="40.95" customHeight="1" spans="1:11">
      <c r="A12" s="47">
        <v>8</v>
      </c>
      <c r="B12" s="48" t="s">
        <v>276</v>
      </c>
      <c r="C12" s="86" t="s">
        <v>13</v>
      </c>
      <c r="D12" s="49" t="s">
        <v>252</v>
      </c>
      <c r="E12" s="48" t="s">
        <v>277</v>
      </c>
      <c r="F12" s="90">
        <v>68000</v>
      </c>
      <c r="G12" s="89" t="s">
        <v>262</v>
      </c>
      <c r="H12" s="80" t="s">
        <v>278</v>
      </c>
      <c r="I12" s="100"/>
      <c r="J12" s="100"/>
      <c r="K12" s="101"/>
    </row>
    <row r="13" s="61" customFormat="1" ht="54" customHeight="1" spans="1:11">
      <c r="A13" s="47">
        <v>9</v>
      </c>
      <c r="B13" s="91" t="s">
        <v>279</v>
      </c>
      <c r="C13" s="56" t="s">
        <v>17</v>
      </c>
      <c r="D13" s="49" t="s">
        <v>40</v>
      </c>
      <c r="E13" s="55" t="s">
        <v>280</v>
      </c>
      <c r="F13" s="74">
        <v>260000</v>
      </c>
      <c r="G13" s="79" t="s">
        <v>262</v>
      </c>
      <c r="H13" s="80" t="s">
        <v>281</v>
      </c>
      <c r="I13" s="100"/>
      <c r="J13" s="100"/>
      <c r="K13" s="80"/>
    </row>
    <row r="14" ht="29.25" customHeight="1" spans="1:11">
      <c r="A14" s="92" t="s">
        <v>10</v>
      </c>
      <c r="B14" s="92"/>
      <c r="C14" s="93"/>
      <c r="D14" s="93"/>
      <c r="E14" s="93"/>
      <c r="F14" s="94">
        <f>SUM(F5:F13)</f>
        <v>1271593</v>
      </c>
      <c r="G14" s="95"/>
      <c r="H14" s="96"/>
      <c r="I14" s="102"/>
      <c r="J14" s="96"/>
      <c r="K14" s="101"/>
    </row>
  </sheetData>
  <sheetProtection formatCells="0" insertHyperlinks="0" autoFilter="0"/>
  <mergeCells count="12">
    <mergeCell ref="A1:J1"/>
    <mergeCell ref="G2:J2"/>
    <mergeCell ref="G3:I3"/>
    <mergeCell ref="A14:B14"/>
    <mergeCell ref="A3:A4"/>
    <mergeCell ref="B3:B4"/>
    <mergeCell ref="C3:C4"/>
    <mergeCell ref="D3:D4"/>
    <mergeCell ref="E3:E4"/>
    <mergeCell ref="F3:F4"/>
    <mergeCell ref="J3:J4"/>
    <mergeCell ref="K3:K4"/>
  </mergeCells>
  <pageMargins left="0.751388888888889" right="0.751388888888889" top="1" bottom="1" header="0.507638888888889" footer="0.507638888888889"/>
  <pageSetup paperSize="9" scale="97" fitToHeight="0" orientation="landscape" horizontalDpi="600"/>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zoomScale="85" zoomScaleNormal="85" workbookViewId="0">
      <selection activeCell="B17" sqref="B17"/>
    </sheetView>
  </sheetViews>
  <sheetFormatPr defaultColWidth="9" defaultRowHeight="14.25"/>
  <cols>
    <col min="1" max="1" width="5" style="36" customWidth="1"/>
    <col min="2" max="2" width="16.1" style="36" customWidth="1"/>
    <col min="3" max="3" width="7.2" style="36" customWidth="1"/>
    <col min="4" max="4" width="11.3166666666667" style="36" customWidth="1"/>
    <col min="5" max="5" width="31.6" style="36" customWidth="1"/>
    <col min="6" max="6" width="9" style="36"/>
    <col min="7" max="7" width="14.1" style="36" customWidth="1"/>
    <col min="8" max="8" width="21.7" style="37" customWidth="1"/>
    <col min="9" max="9" width="7.9" style="36" customWidth="1"/>
    <col min="10" max="16384" width="9" style="36"/>
  </cols>
  <sheetData>
    <row r="1" ht="20.25" spans="1:9">
      <c r="A1" s="38" t="s">
        <v>282</v>
      </c>
      <c r="B1" s="38"/>
      <c r="C1" s="38"/>
      <c r="D1" s="38"/>
      <c r="E1" s="38"/>
      <c r="F1" s="38"/>
      <c r="G1" s="38"/>
      <c r="H1" s="39"/>
      <c r="I1" s="38"/>
    </row>
    <row r="2" spans="1:9">
      <c r="A2" s="40"/>
      <c r="B2" s="41"/>
      <c r="C2" s="41"/>
      <c r="D2" s="41"/>
      <c r="E2" s="42"/>
      <c r="F2" s="43"/>
      <c r="G2" s="44" t="s">
        <v>23</v>
      </c>
      <c r="H2" s="44"/>
      <c r="I2" s="44"/>
    </row>
    <row r="3" ht="41.25" customHeight="1" spans="1:9">
      <c r="A3" s="45" t="s">
        <v>2</v>
      </c>
      <c r="B3" s="45" t="s">
        <v>248</v>
      </c>
      <c r="C3" s="45" t="s">
        <v>3</v>
      </c>
      <c r="D3" s="46" t="s">
        <v>283</v>
      </c>
      <c r="E3" s="45" t="s">
        <v>284</v>
      </c>
      <c r="F3" s="45" t="s">
        <v>27</v>
      </c>
      <c r="G3" s="45" t="s">
        <v>285</v>
      </c>
      <c r="H3" s="45" t="s">
        <v>286</v>
      </c>
      <c r="I3" s="47" t="s">
        <v>287</v>
      </c>
    </row>
    <row r="4" ht="51" customHeight="1" spans="1:9">
      <c r="A4" s="47">
        <v>1</v>
      </c>
      <c r="B4" s="48" t="s">
        <v>288</v>
      </c>
      <c r="C4" s="49" t="s">
        <v>11</v>
      </c>
      <c r="D4" s="49" t="s">
        <v>289</v>
      </c>
      <c r="E4" s="48" t="s">
        <v>290</v>
      </c>
      <c r="F4" s="49">
        <v>26700</v>
      </c>
      <c r="G4" s="48" t="s">
        <v>291</v>
      </c>
      <c r="H4" s="11" t="s">
        <v>292</v>
      </c>
      <c r="I4" s="11"/>
    </row>
    <row r="5" ht="52.05" customHeight="1" spans="1:9">
      <c r="A5" s="47">
        <v>2</v>
      </c>
      <c r="B5" s="50" t="s">
        <v>293</v>
      </c>
      <c r="C5" s="51" t="s">
        <v>11</v>
      </c>
      <c r="D5" s="51" t="s">
        <v>294</v>
      </c>
      <c r="E5" s="50" t="s">
        <v>295</v>
      </c>
      <c r="F5" s="51">
        <v>100000</v>
      </c>
      <c r="G5" s="50" t="s">
        <v>296</v>
      </c>
      <c r="H5" s="11" t="s">
        <v>297</v>
      </c>
      <c r="I5" s="47"/>
    </row>
    <row r="6" ht="51" customHeight="1" spans="1:9">
      <c r="A6" s="47">
        <v>3</v>
      </c>
      <c r="B6" s="48" t="s">
        <v>298</v>
      </c>
      <c r="C6" s="49" t="s">
        <v>15</v>
      </c>
      <c r="D6" s="49" t="s">
        <v>299</v>
      </c>
      <c r="E6" s="48" t="s">
        <v>300</v>
      </c>
      <c r="F6" s="52">
        <v>10000</v>
      </c>
      <c r="G6" s="48" t="s">
        <v>301</v>
      </c>
      <c r="H6" s="11" t="s">
        <v>302</v>
      </c>
      <c r="I6" s="47"/>
    </row>
    <row r="7" ht="49.05" customHeight="1" spans="1:9">
      <c r="A7" s="47">
        <v>4</v>
      </c>
      <c r="B7" s="48" t="s">
        <v>303</v>
      </c>
      <c r="C7" s="49" t="s">
        <v>15</v>
      </c>
      <c r="D7" s="49" t="s">
        <v>304</v>
      </c>
      <c r="E7" s="48" t="s">
        <v>305</v>
      </c>
      <c r="F7" s="49">
        <v>20792</v>
      </c>
      <c r="G7" s="48" t="s">
        <v>306</v>
      </c>
      <c r="H7" s="11" t="s">
        <v>307</v>
      </c>
      <c r="I7" s="62"/>
    </row>
    <row r="8" ht="55.05" customHeight="1" spans="1:9">
      <c r="A8" s="47">
        <v>5</v>
      </c>
      <c r="B8" s="48" t="s">
        <v>308</v>
      </c>
      <c r="C8" s="49" t="s">
        <v>15</v>
      </c>
      <c r="D8" s="49" t="s">
        <v>304</v>
      </c>
      <c r="E8" s="48" t="s">
        <v>309</v>
      </c>
      <c r="F8" s="49">
        <v>10000</v>
      </c>
      <c r="G8" s="48" t="s">
        <v>301</v>
      </c>
      <c r="H8" s="11" t="s">
        <v>263</v>
      </c>
      <c r="I8" s="62"/>
    </row>
    <row r="9" ht="57" customHeight="1" spans="1:9">
      <c r="A9" s="47">
        <v>6</v>
      </c>
      <c r="B9" s="48" t="s">
        <v>310</v>
      </c>
      <c r="C9" s="49" t="s">
        <v>16</v>
      </c>
      <c r="D9" s="49" t="s">
        <v>304</v>
      </c>
      <c r="E9" s="48" t="s">
        <v>311</v>
      </c>
      <c r="F9" s="49" t="s">
        <v>312</v>
      </c>
      <c r="G9" s="48" t="s">
        <v>313</v>
      </c>
      <c r="H9" s="11" t="s">
        <v>314</v>
      </c>
      <c r="I9" s="62"/>
    </row>
    <row r="10" ht="58.95" customHeight="1" spans="1:9">
      <c r="A10" s="47">
        <v>7</v>
      </c>
      <c r="B10" s="48" t="s">
        <v>315</v>
      </c>
      <c r="C10" s="49" t="s">
        <v>16</v>
      </c>
      <c r="D10" s="49" t="s">
        <v>289</v>
      </c>
      <c r="E10" s="48" t="s">
        <v>316</v>
      </c>
      <c r="F10" s="49">
        <v>20000</v>
      </c>
      <c r="G10" s="48" t="s">
        <v>313</v>
      </c>
      <c r="H10" s="11" t="s">
        <v>317</v>
      </c>
      <c r="I10" s="62"/>
    </row>
    <row r="11" ht="49.05" customHeight="1" spans="1:9">
      <c r="A11" s="47">
        <v>8</v>
      </c>
      <c r="B11" s="48" t="s">
        <v>318</v>
      </c>
      <c r="C11" s="49" t="s">
        <v>128</v>
      </c>
      <c r="D11" s="49" t="s">
        <v>319</v>
      </c>
      <c r="E11" s="11" t="s">
        <v>320</v>
      </c>
      <c r="F11" s="47">
        <v>207000</v>
      </c>
      <c r="G11" s="11" t="s">
        <v>321</v>
      </c>
      <c r="H11" s="11" t="s">
        <v>322</v>
      </c>
      <c r="I11" s="62"/>
    </row>
    <row r="12" ht="55.95" customHeight="1" spans="1:9">
      <c r="A12" s="47">
        <v>9</v>
      </c>
      <c r="B12" s="48" t="s">
        <v>323</v>
      </c>
      <c r="C12" s="49" t="s">
        <v>128</v>
      </c>
      <c r="D12" s="49" t="s">
        <v>319</v>
      </c>
      <c r="E12" s="11" t="s">
        <v>324</v>
      </c>
      <c r="F12" s="47">
        <v>155000</v>
      </c>
      <c r="G12" s="11" t="s">
        <v>325</v>
      </c>
      <c r="H12" s="11" t="s">
        <v>326</v>
      </c>
      <c r="I12" s="63"/>
    </row>
    <row r="13" ht="49.95" customHeight="1" spans="1:9">
      <c r="A13" s="47">
        <v>10</v>
      </c>
      <c r="B13" s="48" t="s">
        <v>327</v>
      </c>
      <c r="C13" s="49" t="s">
        <v>128</v>
      </c>
      <c r="D13" s="49" t="s">
        <v>328</v>
      </c>
      <c r="E13" s="11" t="s">
        <v>329</v>
      </c>
      <c r="F13" s="47">
        <v>109250</v>
      </c>
      <c r="G13" s="11" t="s">
        <v>330</v>
      </c>
      <c r="H13" s="11" t="s">
        <v>331</v>
      </c>
      <c r="I13" s="62"/>
    </row>
    <row r="14" ht="70.05" customHeight="1" spans="1:9">
      <c r="A14" s="47">
        <v>11</v>
      </c>
      <c r="B14" s="53" t="s">
        <v>332</v>
      </c>
      <c r="C14" s="54" t="s">
        <v>128</v>
      </c>
      <c r="D14" s="54" t="s">
        <v>333</v>
      </c>
      <c r="E14" s="55" t="s">
        <v>334</v>
      </c>
      <c r="F14" s="56">
        <v>1200000</v>
      </c>
      <c r="G14" s="55" t="s">
        <v>335</v>
      </c>
      <c r="H14" s="11" t="s">
        <v>336</v>
      </c>
      <c r="I14" s="62"/>
    </row>
    <row r="15" ht="49.95" customHeight="1" spans="1:9">
      <c r="A15" s="47">
        <v>12</v>
      </c>
      <c r="B15" s="50" t="s">
        <v>337</v>
      </c>
      <c r="C15" s="51" t="s">
        <v>128</v>
      </c>
      <c r="D15" s="51" t="s">
        <v>338</v>
      </c>
      <c r="E15" s="50" t="s">
        <v>339</v>
      </c>
      <c r="F15" s="51">
        <v>100000</v>
      </c>
      <c r="G15" s="50" t="s">
        <v>340</v>
      </c>
      <c r="H15" s="11" t="s">
        <v>341</v>
      </c>
      <c r="I15" s="62"/>
    </row>
    <row r="16" ht="55.95" customHeight="1" spans="1:9">
      <c r="A16" s="47">
        <v>13</v>
      </c>
      <c r="B16" s="57" t="s">
        <v>342</v>
      </c>
      <c r="C16" s="58" t="s">
        <v>13</v>
      </c>
      <c r="D16" s="58" t="s">
        <v>328</v>
      </c>
      <c r="E16" s="57" t="s">
        <v>343</v>
      </c>
      <c r="F16" s="58">
        <v>100000</v>
      </c>
      <c r="G16" s="57" t="s">
        <v>344</v>
      </c>
      <c r="H16" s="11" t="s">
        <v>345</v>
      </c>
      <c r="I16" s="62"/>
    </row>
    <row r="17" ht="64.95" customHeight="1" spans="1:9">
      <c r="A17" s="47">
        <v>14</v>
      </c>
      <c r="B17" s="59" t="s">
        <v>346</v>
      </c>
      <c r="C17" s="60" t="s">
        <v>347</v>
      </c>
      <c r="D17" s="60" t="s">
        <v>348</v>
      </c>
      <c r="E17" s="59" t="s">
        <v>349</v>
      </c>
      <c r="F17" s="60">
        <v>55000</v>
      </c>
      <c r="G17" s="59" t="s">
        <v>350</v>
      </c>
      <c r="H17" s="11" t="s">
        <v>351</v>
      </c>
      <c r="I17" s="62"/>
    </row>
    <row r="18" spans="2:2">
      <c r="B18" s="61"/>
    </row>
  </sheetData>
  <sheetProtection formatCells="0" insertHyperlinks="0" autoFilter="0"/>
  <mergeCells count="3">
    <mergeCell ref="A1:I1"/>
    <mergeCell ref="B2:C2"/>
    <mergeCell ref="G2:I2"/>
  </mergeCells>
  <printOptions horizontalCentered="1"/>
  <pageMargins left="0.747916666666667" right="0.747916666666667" top="0.984027777777778" bottom="0.984027777777778" header="0.511805555555556" footer="0.511805555555556"/>
  <pageSetup paperSize="9" scale="98" fitToHeight="0" orientation="landscape"/>
  <headerFooter alignWithMargins="0" scaleWithDoc="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showGridLines="0" workbookViewId="0">
      <pane ySplit="4" topLeftCell="A5" activePane="bottomLeft" state="frozen"/>
      <selection/>
      <selection pane="bottomLeft" activeCell="H15" sqref="H15"/>
    </sheetView>
  </sheetViews>
  <sheetFormatPr defaultColWidth="9" defaultRowHeight="14.25" outlineLevelRow="7" outlineLevelCol="7"/>
  <cols>
    <col min="1" max="1" width="5.7" style="14" customWidth="1"/>
    <col min="2" max="2" width="26.5" style="15" customWidth="1"/>
    <col min="3" max="3" width="8.9" style="14" customWidth="1"/>
    <col min="4" max="4" width="30.1" style="15" customWidth="1"/>
    <col min="5" max="5" width="8.9" style="14" customWidth="1"/>
    <col min="6" max="6" width="10.5" style="14" customWidth="1"/>
    <col min="7" max="7" width="7.5" style="14" customWidth="1"/>
    <col min="8" max="8" width="23.5" style="16" customWidth="1"/>
    <col min="9" max="16384" width="9" style="15"/>
  </cols>
  <sheetData>
    <row r="1" s="12" customFormat="1" ht="27" customHeight="1" spans="1:8">
      <c r="A1" s="17" t="s">
        <v>352</v>
      </c>
      <c r="B1" s="17"/>
      <c r="C1" s="17"/>
      <c r="D1" s="17"/>
      <c r="E1" s="17"/>
      <c r="F1" s="17"/>
      <c r="G1" s="17"/>
      <c r="H1" s="17"/>
    </row>
    <row r="2" spans="1:8">
      <c r="A2" s="18"/>
      <c r="B2" s="18"/>
      <c r="C2" s="18"/>
      <c r="D2" s="18"/>
      <c r="E2" s="18"/>
      <c r="F2" s="18"/>
      <c r="G2" s="18"/>
      <c r="H2" s="19" t="s">
        <v>23</v>
      </c>
    </row>
    <row r="3" s="13" customFormat="1" ht="23.25" customHeight="1" spans="1:8">
      <c r="A3" s="20" t="s">
        <v>2</v>
      </c>
      <c r="B3" s="20" t="s">
        <v>353</v>
      </c>
      <c r="C3" s="21" t="s">
        <v>3</v>
      </c>
      <c r="D3" s="20" t="s">
        <v>354</v>
      </c>
      <c r="E3" s="20" t="s">
        <v>27</v>
      </c>
      <c r="F3" s="20" t="s">
        <v>355</v>
      </c>
      <c r="G3" s="20" t="s">
        <v>356</v>
      </c>
      <c r="H3" s="20"/>
    </row>
    <row r="4" s="13" customFormat="1" ht="27.75" customHeight="1" spans="1:8">
      <c r="A4" s="20"/>
      <c r="B4" s="20"/>
      <c r="C4" s="22"/>
      <c r="D4" s="20"/>
      <c r="E4" s="20"/>
      <c r="F4" s="20"/>
      <c r="G4" s="20" t="s">
        <v>357</v>
      </c>
      <c r="H4" s="23" t="s">
        <v>358</v>
      </c>
    </row>
    <row r="5" s="13" customFormat="1" ht="33" customHeight="1" spans="1:8">
      <c r="A5" s="24">
        <v>1</v>
      </c>
      <c r="B5" s="25" t="s">
        <v>359</v>
      </c>
      <c r="C5" s="26" t="s">
        <v>15</v>
      </c>
      <c r="D5" s="27" t="s">
        <v>360</v>
      </c>
      <c r="E5" s="28">
        <v>7098</v>
      </c>
      <c r="F5" s="28"/>
      <c r="G5" s="28">
        <v>7098</v>
      </c>
      <c r="H5" s="29" t="s">
        <v>361</v>
      </c>
    </row>
    <row r="6" s="13" customFormat="1" ht="33" customHeight="1" spans="1:8">
      <c r="A6" s="24">
        <v>2</v>
      </c>
      <c r="B6" s="25" t="s">
        <v>362</v>
      </c>
      <c r="C6" s="26" t="s">
        <v>15</v>
      </c>
      <c r="D6" s="25" t="s">
        <v>363</v>
      </c>
      <c r="E6" s="30">
        <v>7633</v>
      </c>
      <c r="F6" s="28"/>
      <c r="G6" s="28">
        <v>5000</v>
      </c>
      <c r="H6" s="31" t="s">
        <v>364</v>
      </c>
    </row>
    <row r="7" s="13" customFormat="1" ht="40.5" customHeight="1" spans="1:8">
      <c r="A7" s="24">
        <v>3</v>
      </c>
      <c r="B7" s="29" t="s">
        <v>365</v>
      </c>
      <c r="C7" s="28" t="s">
        <v>366</v>
      </c>
      <c r="D7" s="29" t="s">
        <v>367</v>
      </c>
      <c r="E7" s="28">
        <v>14224</v>
      </c>
      <c r="F7" s="32">
        <v>11224</v>
      </c>
      <c r="G7" s="32">
        <v>3000</v>
      </c>
      <c r="H7" s="29" t="s">
        <v>368</v>
      </c>
    </row>
    <row r="8" s="13" customFormat="1" ht="52.5" customHeight="1" spans="1:8">
      <c r="A8" s="24">
        <v>4</v>
      </c>
      <c r="B8" s="33" t="s">
        <v>369</v>
      </c>
      <c r="C8" s="34" t="s">
        <v>366</v>
      </c>
      <c r="D8" s="33" t="s">
        <v>370</v>
      </c>
      <c r="E8" s="28">
        <v>8500</v>
      </c>
      <c r="F8" s="28">
        <v>701</v>
      </c>
      <c r="G8" s="28">
        <v>6800</v>
      </c>
      <c r="H8" s="35" t="s">
        <v>371</v>
      </c>
    </row>
  </sheetData>
  <sheetProtection formatCells="0" insertHyperlinks="0" autoFilter="0"/>
  <mergeCells count="8">
    <mergeCell ref="A1:H1"/>
    <mergeCell ref="G3:H3"/>
    <mergeCell ref="A3:A4"/>
    <mergeCell ref="B3:B4"/>
    <mergeCell ref="C3:C4"/>
    <mergeCell ref="D3:D4"/>
    <mergeCell ref="E3:E4"/>
    <mergeCell ref="F3:F4"/>
  </mergeCells>
  <pageMargins left="0.75" right="0.75" top="0.979166666666667" bottom="0.979166666666667" header="0.509027777777778" footer="0.509027777777778"/>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4" sqref="A4"/>
    </sheetView>
  </sheetViews>
  <sheetFormatPr defaultColWidth="9" defaultRowHeight="14.25" outlineLevelCol="7"/>
  <cols>
    <col min="1" max="1" width="18.6" style="1" customWidth="1"/>
    <col min="2" max="2" width="16.1" style="2" customWidth="1"/>
    <col min="3" max="3" width="16.1" style="3" customWidth="1"/>
    <col min="4" max="4" width="13.9" style="2" customWidth="1"/>
    <col min="5" max="5" width="13.9" style="3" customWidth="1"/>
    <col min="6" max="7" width="9" style="4"/>
    <col min="8" max="16384" width="9" style="5"/>
  </cols>
  <sheetData>
    <row r="1" ht="28.5" customHeight="1" spans="1:8">
      <c r="A1" s="6"/>
      <c r="B1" s="7" t="s">
        <v>372</v>
      </c>
      <c r="C1" s="8" t="s">
        <v>373</v>
      </c>
      <c r="D1" s="7" t="s">
        <v>374</v>
      </c>
      <c r="E1" s="8" t="s">
        <v>375</v>
      </c>
      <c r="F1" s="8" t="s">
        <v>376</v>
      </c>
      <c r="G1" s="8" t="s">
        <v>377</v>
      </c>
      <c r="H1" s="2"/>
    </row>
    <row r="2" ht="24.9" customHeight="1" spans="1:8">
      <c r="A2" s="9" t="s">
        <v>11</v>
      </c>
      <c r="B2" s="7">
        <f>SUMIF(重点新开工项目!C5:C20,"水利局",重点新开工项目!H5:H20)</f>
        <v>12850</v>
      </c>
      <c r="C2" s="8">
        <f>SUMIF(重点新开工项目!C5:C20,"水利局",重点新开工项目!I5:I20)</f>
        <v>19870</v>
      </c>
      <c r="D2" s="7">
        <f>SUMIF(重点续建项目!C5:C33,"水利局",重点续建项目!H5:H33)</f>
        <v>4000</v>
      </c>
      <c r="E2" s="8">
        <f>SUMIF(重点续建项目!C5:C33,"水利局",重点续建项目!I5:I33)</f>
        <v>4900</v>
      </c>
      <c r="F2" s="8">
        <f>B2+D2</f>
        <v>16850</v>
      </c>
      <c r="G2" s="8">
        <f>C2+E2</f>
        <v>24770</v>
      </c>
      <c r="H2" s="2"/>
    </row>
    <row r="3" ht="24.9" customHeight="1" spans="1:8">
      <c r="A3" s="9" t="s">
        <v>12</v>
      </c>
      <c r="B3" s="7">
        <f>SUMIF(重点新开工项目!C5:C20,"自然资源和规划局",重点新开工项目!H5:H20)</f>
        <v>14000</v>
      </c>
      <c r="C3" s="8">
        <f>SUMIF(重点新开工项目!C5:C20,"自然资源和规划局",重点新开工项目!I5:I20)</f>
        <v>15500</v>
      </c>
      <c r="D3" s="7">
        <f>SUMIF(重点续建项目!C5:C33,"自然资源和规划局",重点续建项目!H5:H33)</f>
        <v>0</v>
      </c>
      <c r="E3" s="8">
        <f>SUMIF(重点续建项目!C5:C33,"自然资源和规划局",重点续建项目!I5:I33)</f>
        <v>0</v>
      </c>
      <c r="F3" s="8">
        <f t="shared" ref="F3:F12" si="0">B3+D3</f>
        <v>14000</v>
      </c>
      <c r="G3" s="8">
        <f t="shared" ref="G3:G12" si="1">C3+E3</f>
        <v>15500</v>
      </c>
      <c r="H3" s="2"/>
    </row>
    <row r="4" ht="24.9" customHeight="1" spans="1:8">
      <c r="A4" s="10" t="s">
        <v>13</v>
      </c>
      <c r="B4" s="7">
        <f>SUMIF(重点新开工项目!C5:C20,"开发区管委会",重点新开工项目!H5:H20)</f>
        <v>31100</v>
      </c>
      <c r="C4" s="8">
        <f>SUMIF(重点新开工项目!C5:C20,"开发区管委会",重点新开工项目!I5:I20)</f>
        <v>21552</v>
      </c>
      <c r="D4" s="7">
        <f>SUMIF(重点续建项目!C5:C33,"开发区管委会",重点续建项目!H5:H33)</f>
        <v>46300</v>
      </c>
      <c r="E4" s="8">
        <f>SUMIF(重点续建项目!C5:C33,"开发区管委会",重点续建项目!I5:I33)</f>
        <v>53618</v>
      </c>
      <c r="F4" s="8">
        <f t="shared" si="0"/>
        <v>77400</v>
      </c>
      <c r="G4" s="8">
        <f t="shared" si="1"/>
        <v>75170</v>
      </c>
      <c r="H4" s="2"/>
    </row>
    <row r="5" ht="24.9" customHeight="1" spans="1:8">
      <c r="A5" s="11" t="s">
        <v>14</v>
      </c>
      <c r="B5" s="7">
        <f>SUMIF(重点新开工项目!C5:C20,"交通局",重点新开工项目!H5:H20)</f>
        <v>0</v>
      </c>
      <c r="C5" s="8">
        <f>SUMIF(重点新开工项目!C5:C20,"交通运输局",重点新开工项目!I5:I20)</f>
        <v>0</v>
      </c>
      <c r="D5" s="7">
        <f>SUMIF(重点续建项目!C5:C33,"交通运输局",重点续建项目!H5:H33)</f>
        <v>36650</v>
      </c>
      <c r="E5" s="8">
        <f>SUMIF(重点续建项目!C5:C33,"交通运输局",重点续建项目!I5:I33)</f>
        <v>33319</v>
      </c>
      <c r="F5" s="8">
        <f t="shared" si="0"/>
        <v>36650</v>
      </c>
      <c r="G5" s="8">
        <f t="shared" si="1"/>
        <v>33319</v>
      </c>
      <c r="H5" s="2"/>
    </row>
    <row r="6" ht="24.9" customHeight="1" spans="1:8">
      <c r="A6" s="9" t="s">
        <v>15</v>
      </c>
      <c r="B6" s="7">
        <f>SUMIF(重点新开工项目!C5:C20,"建设局",重点新开工项目!H5:H20)</f>
        <v>2356</v>
      </c>
      <c r="C6" s="8">
        <f>SUMIF(重点新开工项目!C5:C20,"建设局",重点新开工项目!I5:I20)</f>
        <v>2500</v>
      </c>
      <c r="D6" s="7">
        <f>SUMIF(重点续建项目!C5:C33,"建设局",重点续建项目!H5:H33)</f>
        <v>23660</v>
      </c>
      <c r="E6" s="8">
        <f>SUMIF(重点续建项目!C5:C33,"建设局",重点续建项目!I5:I33)</f>
        <v>17497</v>
      </c>
      <c r="F6" s="8">
        <f t="shared" si="0"/>
        <v>26016</v>
      </c>
      <c r="G6" s="8">
        <f t="shared" si="1"/>
        <v>19997</v>
      </c>
      <c r="H6" s="2"/>
    </row>
    <row r="7" ht="24.9" customHeight="1" spans="1:8">
      <c r="A7" s="9" t="s">
        <v>16</v>
      </c>
      <c r="B7" s="7">
        <f>SUMIF(重点新开工项目!C5:C20,"文广旅体局",重点新开工项目!H5:H20)</f>
        <v>1900</v>
      </c>
      <c r="C7" s="8">
        <f>SUMIF(重点新开工项目!C5:C20,"文广旅体局",重点新开工项目!I5:I20)</f>
        <v>3000</v>
      </c>
      <c r="D7" s="7">
        <f>SUMIF(重点续建项目!C5:C33,"文广旅体局",重点续建项目!H5:H33)</f>
        <v>13000</v>
      </c>
      <c r="E7" s="8">
        <f>SUMIF(重点续建项目!C5:C33,"文广旅体局",重点续建项目!I5:I33)</f>
        <v>16757</v>
      </c>
      <c r="F7" s="8">
        <f t="shared" si="0"/>
        <v>14900</v>
      </c>
      <c r="G7" s="8">
        <f t="shared" si="1"/>
        <v>19757</v>
      </c>
      <c r="H7" s="2"/>
    </row>
    <row r="8" ht="24.9" customHeight="1" spans="1:8">
      <c r="A8" s="9" t="s">
        <v>17</v>
      </c>
      <c r="B8" s="7">
        <f>SUMIF(重点新开工项目!C5:C20,"铁办",重点新开工项目!H5:H20)</f>
        <v>0</v>
      </c>
      <c r="C8" s="8">
        <f>SUMIF(重点新开工项目!C5:C20,"铁办",重点新开工项目!I5:I20)</f>
        <v>0</v>
      </c>
      <c r="D8" s="7">
        <f>SUMIF(重点续建项目!C5:C33,"铁办",重点续建项目!H5:H33)</f>
        <v>20500</v>
      </c>
      <c r="E8" s="8">
        <f>SUMIF(重点续建项目!C5:C33,"铁办",重点续建项目!I5:I33)</f>
        <v>20866</v>
      </c>
      <c r="F8" s="8">
        <f t="shared" si="0"/>
        <v>20500</v>
      </c>
      <c r="G8" s="8">
        <f t="shared" si="1"/>
        <v>20866</v>
      </c>
      <c r="H8" s="2"/>
    </row>
    <row r="9" ht="24.9" customHeight="1" spans="1:8">
      <c r="A9" s="9" t="s">
        <v>18</v>
      </c>
      <c r="B9" s="7">
        <f>SUMIF(重点新开工项目!C5:C20,"发改局",重点新开工项目!H5:H20)</f>
        <v>0</v>
      </c>
      <c r="C9" s="8">
        <f>SUMIF(重点新开工项目!C5:C20,"发改局",重点新开工项目!I5:I20)</f>
        <v>0</v>
      </c>
      <c r="D9" s="7">
        <f>SUMIF(重点续建项目!C5:C33,"发改局",重点续建项目!H5:H33)</f>
        <v>7500</v>
      </c>
      <c r="E9" s="8">
        <f>SUMIF(重点续建项目!C5:C33,"发改局",重点续建项目!I5:I33)</f>
        <v>11500</v>
      </c>
      <c r="F9" s="8">
        <f t="shared" si="0"/>
        <v>7500</v>
      </c>
      <c r="G9" s="8">
        <f t="shared" si="1"/>
        <v>11500</v>
      </c>
      <c r="H9" s="2"/>
    </row>
    <row r="10" ht="24.9" customHeight="1" spans="1:8">
      <c r="A10" s="9" t="s">
        <v>19</v>
      </c>
      <c r="B10" s="7">
        <f>SUMIF(重点新开工项目!C5:C20,"教育局",重点新开工项目!H5:H20)</f>
        <v>1700</v>
      </c>
      <c r="C10" s="8">
        <f>SUMIF(重点新开工项目!C5:C20,"教育局",重点新开工项目!I5:I20)</f>
        <v>1800</v>
      </c>
      <c r="D10" s="7">
        <f>SUMIF(重点续建项目!C5:C33,"教育局",重点续建项目!H5:H33)</f>
        <v>5400</v>
      </c>
      <c r="E10" s="8">
        <f>SUMIF(重点续建项目!C5:C33,"教育局",重点续建项目!I5:I33)</f>
        <v>7300</v>
      </c>
      <c r="F10" s="8">
        <f t="shared" si="0"/>
        <v>7100</v>
      </c>
      <c r="G10" s="8">
        <f t="shared" si="1"/>
        <v>9100</v>
      </c>
      <c r="H10" s="2"/>
    </row>
    <row r="11" ht="24.9" customHeight="1" spans="1:8">
      <c r="A11" s="9" t="s">
        <v>20</v>
      </c>
      <c r="B11" s="7">
        <f>SUMIF(重点新开工项目!C5:C20,"卫生健康局",重点新开工项目!H5:H20)</f>
        <v>0</v>
      </c>
      <c r="C11" s="8">
        <f>SUMIF(重点新开工项目!C5:C20,"卫生健康局",重点新开工项目!I5:I20)</f>
        <v>0</v>
      </c>
      <c r="D11" s="7">
        <f>SUMIF(重点续建项目!C5:C33,"卫生健康局",重点续建项目!H5:H33)</f>
        <v>9500</v>
      </c>
      <c r="E11" s="8">
        <f>SUMIF(重点续建项目!C5:C33,"卫生健康局",重点续建项目!I5:I33)</f>
        <v>12734</v>
      </c>
      <c r="F11" s="8">
        <f t="shared" si="0"/>
        <v>9500</v>
      </c>
      <c r="G11" s="8">
        <f t="shared" si="1"/>
        <v>12734</v>
      </c>
      <c r="H11" s="2"/>
    </row>
    <row r="12" ht="24.9" customHeight="1" spans="1:8">
      <c r="A12" s="9" t="s">
        <v>21</v>
      </c>
      <c r="B12" s="7">
        <f>SUMIF(重点新开工项目!C5:C20,"水投公司",重点新开工项目!H5:H20)</f>
        <v>0</v>
      </c>
      <c r="C12" s="8">
        <f>SUMIF(重点新开工项目!C5:C20,"水投公司",重点新开工项目!I5:I20)</f>
        <v>0</v>
      </c>
      <c r="D12" s="7">
        <f>SUMIF(重点续建项目!C5:C33,"水投公司",重点续建项目!H5:H33)</f>
        <v>5400</v>
      </c>
      <c r="E12" s="8">
        <f>SUMIF(重点续建项目!C5:C33,"水投公司",重点续建项目!I5:I33)</f>
        <v>5400</v>
      </c>
      <c r="F12" s="8">
        <f t="shared" si="0"/>
        <v>5400</v>
      </c>
      <c r="G12" s="8">
        <f t="shared" si="1"/>
        <v>5400</v>
      </c>
      <c r="H12" s="2"/>
    </row>
  </sheetData>
  <sheetProtection formatCells="0" insertHyperlinks="0" autoFilter="0"/>
  <pageMargins left="0.699305555555556" right="0.699305555555556"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c o m m e n t L i s t   s h e e t S t i d = " 6 " > < c o m m e n t   s : r e f = " E 1 5 "   r g b C l r = " F F 0 0 0 0 " > < i t e m   i d = " { 7 f 4 d 8 6 5 6 - 6 2 1 6 - 4 a a f - 9 9 5 6 - 0 4 1 f 8 4 9 d 1 0 0 e } "   i s N o r m a l = " 1 " > < s : t e x t > < s : r > < s : t   x m l : s p a c e = " p r e s e r v e " > NgkpNS:  
 2 0 2 2 t^�^���Q�[S�b�`$N���:y�:Sяg,{ N6��k�]z4 0 8 0 NCQa$�W>W-Nl��z�]z�;`�bD�5 0 0 NCQ0b$N���:y�:S-Ng�]z3 5 0 0 NCQ0c$�e�eT/eN�S���]z4 2 0 NCQd$vQ�NW�w�e�]z�2 0 2 2 t^��R�bD�5 0 0 N0< / s : t > < / s : r > < / s : t e x t > < / i t e m > < / c o m m e n t > < / c o m m e n t L i s t > < / c o m m e n t s > 
</file>

<file path=customXml/item2.xml>��< ? x m l   v e r s i o n = " 1 . 0 "   s t a n d a l o n e = " y e s " ? > < w o P r o p s   x m l n s = " h t t p s : / / w e b . w p s . c n / e t / 2 0 1 8 / m a i n "   x m l n s : s = " h t t p : / / s c h e m a s . o p e n x m l f o r m a t s . o r g / s p r e a d s h e e t m l / 2 0 0 6 / m a i n " > < w o S h e e t s P r o p s > < w o S h e e t P r o p s   s h e e t S t i d = " 1 5 "   i n t e r l i n e O n O f f = " 0 "   i n t e r l i n e C o l o r = " 0 "   i s D b S h e e t = " 0 " / > < w o S h e e t P r o p s   s h e e t S t i d = " 1 2 "   i n t e r l i n e O n O f f = " 0 "   i n t e r l i n e C o l o r = " 0 "   i s D b S h e e t = " 0 " / > < w o S h e e t P r o p s   s h e e t S t i d = " 4 "   i n t e r l i n e O n O f f = " 0 "   i n t e r l i n e C o l o r = " 0 "   i s D b S h e e t = " 0 " / > < w o S h e e t P r o p s   s h e e t S t i d = " 6 "   i n t e r l i n e O n O f f = " 0 "   i n t e r l i n e C o l o r = " 0 "   i s D b S h e e t = " 0 " / > < w o S h e e t P r o p s   s h e e t S t i d = " 2 0 "   i n t e r l i n e O n O f f = " 0 "   i n t e r l i n e C o l o r = " 0 "   i s D b S h e e t = " 0 " / > < w o S h e e t P r o p s   s h e e t S t i d = " 2 1 "   i n t e r l i n e O n O f f = " 0 "   i n t e r l i n e C o l o r = " 0 "   i s D b S h e e t = " 0 " / > < w o S h e e t P r o p s   s h e e t S t i d = " 1 6 "   i n t e r l i n e O n O f f = " 0 "   i n t e r l i n e C o l o r = " 0 "   i s D b S h e e t = " 0 " / > < w o S h e e t P r o p s   s h e e t S t i d = " 1 9 " 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1 5 "   m a s t e r = " " / > < r a n g e L i s t   s h e e t S t i d = " 1 2 "   m a s t e r = " " / > < r a n g e L i s t   s h e e t S t i d = " 4 "   m a s t e r = " " / > < r a n g e L i s t   s h e e t S t i d = " 6 "   m a s t e r = " " / > < r a n g e L i s t   s h e e t S t i d = " 2 0 "   m a s t e r = " " / > < r a n g e L i s t   s h e e t S t i d = " 2 1 "   m a s t e r = " " / > < r a n g e L i s t   s h e e t S t i d = " 1 6 "   m a s t e r = " " / > < r a n g e L i s t   s h e e t S t i d = " 1 9 "   m a s t e r = " " / > < / a l l o w E d i t U s e r > 
</file>

<file path=customXml/item4.xml>��< ? x m l   v e r s i o n = " 1 . 0 "   s t a n d a l o n e = " y e s " ? > < p i x e l a t o r s   x m l n s = " h t t p s : / / w e b . w p s . c n / e t / 2 0 1 8 / m a i n "   x m l n s : s = " h t t p : / / s c h e m a s . o p e n x m l f o r m a t s . o r g / s p r e a d s h e e t m l / 2 0 0 6 / m a i n " > < p i x e l a t o r L i s t   s h e e t S t i d = " 1 5 " / > < p i x e l a t o r L i s t   s h e e t S t i d = " 1 2 " / > < p i x e l a t o r L i s t   s h e e t S t i d = " 4 " / > < p i x e l a t o r L i s t   s h e e t S t i d = " 6 " / > < p i x e l a t o r L i s t   s h e e t S t i d = " 2 0 " / > < p i x e l a t o r L i s t   s h e e t S t i d = " 2 1 " / > < p i x e l a t o r L i s t   s h e e t S t i d = " 1 6 " / > < p i x e l a t o r L i s t   s h e e t S t i d = " 1 9 " / > < p i x e l a t o r L i s t   s h e e t S t i d = " 2 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syxfzjhj</Company>
  <Application>WWO_openplatform_20210507165418-e6971cd0a6</Application>
  <HeadingPairs>
    <vt:vector size="2" baseType="variant">
      <vt:variant>
        <vt:lpstr>工作表</vt:lpstr>
      </vt:variant>
      <vt:variant>
        <vt:i4>8</vt:i4>
      </vt:variant>
    </vt:vector>
  </HeadingPairs>
  <TitlesOfParts>
    <vt:vector size="8" baseType="lpstr">
      <vt:lpstr>RWVUBT</vt:lpstr>
      <vt:lpstr>总表</vt:lpstr>
      <vt:lpstr>重点新开工项目</vt:lpstr>
      <vt:lpstr>重点续建项目</vt:lpstr>
      <vt:lpstr>重点预备项目</vt:lpstr>
      <vt:lpstr>重大前期项目</vt:lpstr>
      <vt:lpstr>独立市重点项目</vt:lpstr>
      <vt:lpstr>过渡表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ltj</dc:creator>
  <cp:lastModifiedBy>a</cp:lastModifiedBy>
  <dcterms:created xsi:type="dcterms:W3CDTF">2005-07-29T17:44:00Z</dcterms:created>
  <cp:lastPrinted>2020-07-31T10:20:00Z</cp:lastPrinted>
  <dcterms:modified xsi:type="dcterms:W3CDTF">2022-09-26T01:46:53Z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BDA11B4F074742F1BD35C4655FC96062</vt:lpwstr>
  </property>
</Properties>
</file>